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TI Asumisterveysohje 2003" sheetId="1" r:id="rId1"/>
    <sheet name="TI Sisäilmaohje 1997" sheetId="2" r:id="rId2"/>
    <sheet name="Korjausluokat" sheetId="3" r:id="rId3"/>
  </sheets>
  <definedNames>
    <definedName name="_xlnm.Print_Area" localSheetId="2">'Korjausluokat'!$A$1:$Q$41</definedName>
    <definedName name="_xlnm.Print_Area" localSheetId="0">'TI Asumisterveysohje 2003'!$A$1:$V$80</definedName>
  </definedNames>
  <calcPr fullCalcOnLoad="1"/>
</workbook>
</file>

<file path=xl/comments1.xml><?xml version="1.0" encoding="utf-8"?>
<comments xmlns="http://schemas.openxmlformats.org/spreadsheetml/2006/main">
  <authors>
    <author>tjarvenpaa</author>
  </authors>
  <commentList>
    <comment ref="A2" authorId="0">
      <text>
        <r>
          <rPr>
            <b/>
            <sz val="8"/>
            <rFont val="Tahoma"/>
            <family val="0"/>
          </rPr>
          <t>Sosiaali- ja terveysministeriön
oppaita 2003:1,
Voimassa 1.5.2003 - toistaiseksi</t>
        </r>
        <r>
          <rPr>
            <sz val="8"/>
            <rFont val="Tahoma"/>
            <family val="0"/>
          </rPr>
          <t xml:space="preserve">
</t>
        </r>
      </text>
    </comment>
    <comment ref="O6" authorId="0">
      <text>
        <r>
          <rPr>
            <b/>
            <sz val="8"/>
            <rFont val="Tahoma"/>
            <family val="0"/>
          </rPr>
          <t xml:space="preserve">1) Huoneilman lämpötila ei saa kohota yli 26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C, ellei lämpötilan kohoaminen johdu ulkoilman lämpimyydestä. Lämmityskaudella huoneilman lämpötilan ei tulisi ylittää 23 – 24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C.</t>
        </r>
        <r>
          <rPr>
            <sz val="8"/>
            <rFont val="Tahoma"/>
            <family val="0"/>
          </rPr>
          <t xml:space="preserve">
</t>
        </r>
      </text>
    </comment>
    <comment ref="O7" authorId="0">
      <text>
        <r>
          <rPr>
            <b/>
            <sz val="8"/>
            <rFont val="Tahoma"/>
            <family val="0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0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 pintalämpötiloja mitattaessa, seinän ja lattian sekä pistemäisen pintalämpötilan arvioina käytetään mittaustuloksista laskettua lämpötilaindeksiä, jota verrataan taulukon 1 arvoihin.</t>
        </r>
        <r>
          <rPr>
            <sz val="8"/>
            <rFont val="Tahoma"/>
            <family val="0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 lattian sekä pistemäisen pintalämpötilan arvioina käytetään mittaustuloksista 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0"/>
          </rPr>
          <t xml:space="preserve">4) Lämpötilaindeksiä 61 % vastaava pistemäinen pintalämpötila. Lämpötilaindeksi on laskettu lämpötilaindeksin laskentakaavan mukaan vastaamaan 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pintalämpötilaa (huoneilman lämpötilaa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ja suhteellista kosteutta 45 % vastaava kastepistelämpötila) kun ulkoilman lämpötila on – 10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ja sisäilman lämpötila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 Ikkunan, seinännurkkien ja putkien läpiviennin alin hyväksyttävä pistemäinen pintalämpötila.
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 lattian sekä pistemäisen pintalämpötilan arvioina käytetään mittaustuloksista 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T8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 lattian sekä pistemäisen pintalämpötilan arvioina käytetään mittaustuloksista 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T9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
lattian sekä pistemäisen pintalämpötilan arvioina käytetään mittaustuloksista
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T10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
lattian sekä pistemäisen pintalämpötilan arvioina käytetään mittaustuloksista
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R6" authorId="0">
      <text>
        <r>
          <rPr>
            <b/>
            <sz val="8"/>
            <rFont val="Tahoma"/>
            <family val="0"/>
          </rPr>
          <t xml:space="preserve">1) Huoneilman lämpötila ei saa kohota yli 26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C, ellei lämpötilan kohoaminen johdu ulkoilman lämpimyydestä. Lämmityskaudella huoneilman lämpötilan ei tulisi ylittää 23 – 24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C.</t>
        </r>
        <r>
          <rPr>
            <sz val="8"/>
            <rFont val="Tahoma"/>
            <family val="0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0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</text>
    </comment>
    <comment ref="R8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 lattian sekä pistemäisen pintalämpötilan arvioina käytetään mittaustuloksista 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R9" authorId="0">
      <text>
        <r>
          <rPr>
            <b/>
            <sz val="8"/>
            <rFont val="Tahoma"/>
            <family val="0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 pintalämpötiloja mitattaessa, seinän ja lattian sekä pistemäisen pintalämpötilan arvioina käytetään mittaustuloksista laskettua lämpötilaindeksiä, jota verrataan taulukon 1 arvoihin.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 xml:space="preserve">4) Lämpötilaindeksiä 61 % vastaava pistemäinen pintalämpötila. Lämpötilaindeksi on laskettu lämpötilaindeksin laskentakaavan mukaan vastaamaan 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pintalämpötilaa (huoneilman lämpötilaa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ja suhteellista kosteutta 45 % vastaava kastepistelämpötila) kun ulkoilman lämpötila on – 10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ja sisäilman lämpötila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 Ikkunan, seinännurkkien ja putkien läpiviennin alin hyväksyttävä pistemäinen pintalämpötila.
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 lattian sekä pistemäisen pintalämpötilan arvioina käytetään mittaustuloksista 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R4" authorId="0">
      <text>
        <r>
          <rPr>
            <b/>
            <sz val="8"/>
            <rFont val="Tahoma"/>
            <family val="0"/>
          </rPr>
          <t xml:space="preserve">Palvelutaloissa, vanhainkodeissa, lasten päivähoitopaikoissa, oppilaitoksissa ja vastaavissa tiloissa
</t>
        </r>
        <r>
          <rPr>
            <sz val="8"/>
            <rFont val="Tahoma"/>
            <family val="0"/>
          </rPr>
          <t xml:space="preserve">
</t>
        </r>
      </text>
    </comment>
    <comment ref="O4" authorId="0">
      <text>
        <r>
          <rPr>
            <b/>
            <sz val="8"/>
            <rFont val="Tahoma"/>
            <family val="0"/>
          </rPr>
          <t>Asunto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 xml:space="preserve">Ikkunan, seinän ja ulkovaipan liitoskohtien sekä läpivientien pistemäinen lämpötila.
</t>
        </r>
        <r>
          <rPr>
            <sz val="8"/>
            <rFont val="Tahoma"/>
            <family val="0"/>
          </rPr>
          <t xml:space="preserve">
</t>
        </r>
      </text>
    </comment>
    <comment ref="C29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
lattian sekä pistemäisen pintalämpötilan arvioina käytetään mittaustuloksista
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0"/>
          </rPr>
          <t>YLEENSÄ UUDISRAKENNUKSET</t>
        </r>
        <r>
          <rPr>
            <sz val="8"/>
            <rFont val="Tahoma"/>
            <family val="0"/>
          </rPr>
          <t xml:space="preserve">
</t>
        </r>
      </text>
    </comment>
    <comment ref="O3" authorId="0">
      <text>
        <r>
          <rPr>
            <b/>
            <sz val="8"/>
            <rFont val="Tahoma"/>
            <family val="0"/>
          </rPr>
          <t>YLEENSÄ VANHAT RAKENNUKSET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YLEENSÄ VANHAT RAKENNUKSET</t>
        </r>
        <r>
          <rPr>
            <sz val="8"/>
            <rFont val="Tahoma"/>
            <family val="0"/>
          </rPr>
          <t xml:space="preserve">
</t>
        </r>
      </text>
    </comment>
    <comment ref="N32" authorId="0">
      <text>
        <r>
          <rPr>
            <b/>
            <sz val="8"/>
            <rFont val="Tahoma"/>
            <family val="0"/>
          </rPr>
          <t>Maata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0" authorId="0">
      <text>
        <r>
          <rPr>
            <b/>
            <sz val="8"/>
            <rFont val="Tahoma"/>
            <family val="0"/>
          </rPr>
          <t>Ulkoilmaa tai lämmittämätöntä tilaa vastaan olevat rakennusosat</t>
        </r>
        <r>
          <rPr>
            <sz val="8"/>
            <rFont val="Tahoma"/>
            <family val="0"/>
          </rPr>
          <t xml:space="preserve">
</t>
        </r>
      </text>
    </comment>
    <comment ref="N31" authorId="0">
      <text>
        <r>
          <rPr>
            <b/>
            <sz val="8"/>
            <rFont val="Tahoma"/>
            <family val="0"/>
          </rPr>
          <t>Ulkoilmaa tai lämmittämätöntä tilaa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5" authorId="0">
      <text>
        <r>
          <rPr>
            <b/>
            <sz val="8"/>
            <rFont val="Tahoma"/>
            <family val="0"/>
          </rPr>
          <t>Ulkoilmaa tai lämmittämätöntä tilaa vastaan olevat rakennusosat</t>
        </r>
        <r>
          <rPr>
            <sz val="8"/>
            <rFont val="Tahoma"/>
            <family val="0"/>
          </rPr>
          <t xml:space="preserve">
</t>
        </r>
      </text>
    </comment>
    <comment ref="N36" authorId="0">
      <text>
        <r>
          <rPr>
            <b/>
            <sz val="8"/>
            <rFont val="Tahoma"/>
            <family val="0"/>
          </rPr>
          <t>Ulkoilmaa tai lämmittämätöntä tilaa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7" authorId="0">
      <text>
        <r>
          <rPr>
            <b/>
            <sz val="8"/>
            <rFont val="Tahoma"/>
            <family val="0"/>
          </rPr>
          <t>Maata vastaan olevat rakennusosat.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tjarvenpaa</author>
  </authors>
  <commentList>
    <comment ref="R3" authorId="0">
      <text>
        <r>
          <rPr>
            <b/>
            <sz val="8"/>
            <rFont val="Tahoma"/>
            <family val="0"/>
          </rPr>
          <t>YLEENSÄ UUDISRAKENNUKSET</t>
        </r>
        <r>
          <rPr>
            <sz val="8"/>
            <rFont val="Tahoma"/>
            <family val="0"/>
          </rPr>
          <t xml:space="preserve">
</t>
        </r>
      </text>
    </comment>
    <comment ref="O4" authorId="0">
      <text>
        <r>
          <rPr>
            <b/>
            <sz val="8"/>
            <rFont val="Tahoma"/>
            <family val="0"/>
          </rPr>
          <t>Asunto</t>
        </r>
        <r>
          <rPr>
            <sz val="8"/>
            <rFont val="Tahoma"/>
            <family val="0"/>
          </rPr>
          <t xml:space="preserve">
</t>
        </r>
      </text>
    </comment>
    <comment ref="O6" authorId="0">
      <text>
        <r>
          <rPr>
            <b/>
            <sz val="8"/>
            <rFont val="Tahoma"/>
            <family val="0"/>
          </rPr>
          <t xml:space="preserve">1) Huoneilman lämpötila ei saa kohota yli 26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C, ellei lämpötilan kohoaminen johdu ulkoilman lämpimyydestä. Lämmityskaudella huoneilman lämpötilan ei tulisi ylittää 23 – 24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2) Vanhainkodeissa, lasten päiväkodeissa, kouluissa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 xml:space="preserve">C sekä lattian pintalämpötilan välttävä taso 18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C.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 xml:space="preserve">Ikkunan, seinän ja ulkovaipan liitoskohtien sekä läpivientien pistemäinen lämpötila.
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0"/>
          </rPr>
          <t xml:space="preserve">4) Huoneilman lämpötilaa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ja suhteellista kosteutta 45 % vastaava kastepistelämpötila. Ikkunan, seinännurkkien ja putkien läpiviennin alin hyväksyttävä pistemäinen pintalämpötila.
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C29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
lattian sekä pistemäisen pintalämpötilan arvioina käytetään mittaustuloksista
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N30" authorId="0">
      <text>
        <r>
          <rPr>
            <b/>
            <sz val="8"/>
            <rFont val="Tahoma"/>
            <family val="0"/>
          </rPr>
          <t>Ulkoilmaa tai lämmittämätöntä tilaa vastaan olevat rakennusosat</t>
        </r>
        <r>
          <rPr>
            <sz val="8"/>
            <rFont val="Tahoma"/>
            <family val="0"/>
          </rPr>
          <t xml:space="preserve">
</t>
        </r>
      </text>
    </comment>
    <comment ref="N31" authorId="0">
      <text>
        <r>
          <rPr>
            <b/>
            <sz val="8"/>
            <rFont val="Tahoma"/>
            <family val="0"/>
          </rPr>
          <t>Ulkoilmaa tai lämmittämätöntä tilaa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2" authorId="0">
      <text>
        <r>
          <rPr>
            <b/>
            <sz val="8"/>
            <rFont val="Tahoma"/>
            <family val="0"/>
          </rPr>
          <t>Maata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5" authorId="0">
      <text>
        <r>
          <rPr>
            <b/>
            <sz val="8"/>
            <rFont val="Tahoma"/>
            <family val="0"/>
          </rPr>
          <t>Ulkoilmaa tai lämmittämätöntä tilaa vastaan olevat rakennusosat</t>
        </r>
        <r>
          <rPr>
            <sz val="8"/>
            <rFont val="Tahoma"/>
            <family val="0"/>
          </rPr>
          <t xml:space="preserve">
</t>
        </r>
      </text>
    </comment>
    <comment ref="N36" authorId="0">
      <text>
        <r>
          <rPr>
            <b/>
            <sz val="8"/>
            <rFont val="Tahoma"/>
            <family val="0"/>
          </rPr>
          <t>Ulkoilmaa tai lämmittämätöntä tilaa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7" authorId="0">
      <text>
        <r>
          <rPr>
            <b/>
            <sz val="8"/>
            <rFont val="Tahoma"/>
            <family val="0"/>
          </rPr>
          <t>Maata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A2" authorId="0">
      <text>
        <r>
          <rPr>
            <b/>
            <sz val="8"/>
            <rFont val="Tahoma"/>
            <family val="0"/>
          </rPr>
          <t>Sosiaali- ja terveysministeriön
oppaita 1997:1,
Voimassa 1.2.1997 - toistaiseksi</t>
        </r>
        <r>
          <rPr>
            <sz val="8"/>
            <rFont val="Tahoma"/>
            <family val="0"/>
          </rPr>
          <t xml:space="preserve">
</t>
        </r>
      </text>
    </comment>
    <comment ref="O7" authorId="0">
      <text>
        <r>
          <rPr>
            <b/>
            <sz val="8"/>
            <rFont val="Tahoma"/>
            <family val="2"/>
          </rPr>
          <t xml:space="preserve">2) Vanhainkodeissa, lasten päiväkodeissa, kouluissa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 xml:space="preserve">C sekä lattian pintalämpötilan välttävä taso 18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C.</t>
        </r>
        <r>
          <rPr>
            <sz val="8"/>
            <rFont val="Tahoma"/>
            <family val="0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2) Vanhainkodeissa, lasten päiväkodeissa, kouluissa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 xml:space="preserve">C sekä lattian pintalämpötilan välttävä taso 18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<sst xmlns="http://schemas.openxmlformats.org/spreadsheetml/2006/main" count="239" uniqueCount="96">
  <si>
    <t>Lämpötilaindeksi</t>
  </si>
  <si>
    <t>Sisälämpötila</t>
  </si>
  <si>
    <t>Ulkolämpötila</t>
  </si>
  <si>
    <t>RH =</t>
  </si>
  <si>
    <t>%</t>
  </si>
  <si>
    <t>Asunto ja muu oleskelutila</t>
  </si>
  <si>
    <t>Operatiivinen lämpötila</t>
  </si>
  <si>
    <t>Pistemäinen pintalämpötila</t>
  </si>
  <si>
    <r>
      <t>T</t>
    </r>
    <r>
      <rPr>
        <b/>
        <vertAlign val="subscript"/>
        <sz val="10"/>
        <rFont val="Arial"/>
        <family val="2"/>
      </rPr>
      <t xml:space="preserve">i </t>
    </r>
    <r>
      <rPr>
        <b/>
        <sz val="10"/>
        <rFont val="Arial"/>
        <family val="2"/>
      </rPr>
      <t>=</t>
    </r>
  </si>
  <si>
    <r>
      <t>o</t>
    </r>
    <r>
      <rPr>
        <b/>
        <sz val="10"/>
        <rFont val="Arial"/>
        <family val="2"/>
      </rPr>
      <t>C</t>
    </r>
  </si>
  <si>
    <r>
      <t>T</t>
    </r>
    <r>
      <rPr>
        <b/>
        <vertAlign val="sub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=</t>
    </r>
  </si>
  <si>
    <r>
      <t>T</t>
    </r>
    <r>
      <rPr>
        <b/>
        <vertAlign val="subscript"/>
        <sz val="10"/>
        <rFont val="Arial"/>
        <family val="2"/>
      </rPr>
      <t xml:space="preserve">sp </t>
    </r>
    <r>
      <rPr>
        <b/>
        <sz val="10"/>
        <rFont val="Arial"/>
        <family val="2"/>
      </rPr>
      <t>=</t>
    </r>
  </si>
  <si>
    <t>TI =</t>
  </si>
  <si>
    <t>Sisäilman suhteellinen</t>
  </si>
  <si>
    <t>kosteus%</t>
  </si>
  <si>
    <t>TI  %</t>
  </si>
  <si>
    <r>
      <t xml:space="preserve">Sisäpinnan kastepistelämpötila (RH 100%) em. arvoilla on +9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C.</t>
    </r>
  </si>
  <si>
    <t>Mitatut arvot (m)</t>
  </si>
  <si>
    <t>Tapani Järvenpää</t>
  </si>
  <si>
    <t>Laboratorioinsinööri</t>
  </si>
  <si>
    <t>Rakennustekniikka</t>
  </si>
  <si>
    <t>Tekniikka ja Liikenne</t>
  </si>
  <si>
    <t>Kosteus %</t>
  </si>
  <si>
    <t>Kastepistelämpötila</t>
  </si>
  <si>
    <t>Absoluuttinen kosteus</t>
  </si>
  <si>
    <t>Sisäpintojen indeksilämpötilat</t>
  </si>
  <si>
    <t xml:space="preserve">          TI = 60 - 65 %</t>
  </si>
  <si>
    <t xml:space="preserve">          TI &lt; 70 %</t>
  </si>
  <si>
    <t xml:space="preserve">          TI &lt; 60 %</t>
  </si>
  <si>
    <t xml:space="preserve">          TI = 65 - 75 %</t>
  </si>
  <si>
    <t xml:space="preserve">          TI &gt; 75 %</t>
  </si>
  <si>
    <t>Mitattu ulkolämpötila</t>
  </si>
  <si>
    <t>TI</t>
  </si>
  <si>
    <t>Mitattu sisälämpötila (vakio)</t>
  </si>
  <si>
    <r>
      <t>Seinän pintalämpötila</t>
    </r>
    <r>
      <rPr>
        <b/>
        <vertAlign val="superscript"/>
        <sz val="10"/>
        <rFont val="Arial"/>
        <family val="2"/>
      </rPr>
      <t xml:space="preserve"> 3)</t>
    </r>
  </si>
  <si>
    <r>
      <t>Lattian pintalämpötila</t>
    </r>
    <r>
      <rPr>
        <b/>
        <vertAlign val="superscript"/>
        <sz val="10"/>
        <rFont val="Arial"/>
        <family val="2"/>
      </rPr>
      <t xml:space="preserve"> 3)</t>
    </r>
  </si>
  <si>
    <r>
      <t>Huoneilma lämpötila</t>
    </r>
    <r>
      <rPr>
        <vertAlign val="superscript"/>
        <sz val="10"/>
        <rFont val="Arial"/>
        <family val="2"/>
      </rPr>
      <t xml:space="preserve"> 1)</t>
    </r>
  </si>
  <si>
    <t>Lämpötilojen ja lämpötilaindeksien ohjeellisia arvoja (em. arvoilla)</t>
  </si>
  <si>
    <t>Tarkat</t>
  </si>
  <si>
    <t>Välttävä taso</t>
  </si>
  <si>
    <t>Hyvä taso</t>
  </si>
  <si>
    <t>Välttävä</t>
  </si>
  <si>
    <r>
      <t>T</t>
    </r>
    <r>
      <rPr>
        <b/>
        <vertAlign val="subscript"/>
        <sz val="10"/>
        <rFont val="Arial"/>
        <family val="2"/>
      </rPr>
      <t>o</t>
    </r>
  </si>
  <si>
    <r>
      <t>T</t>
    </r>
    <r>
      <rPr>
        <b/>
        <vertAlign val="subscript"/>
        <sz val="10"/>
        <rFont val="Arial"/>
        <family val="2"/>
      </rPr>
      <t>i m</t>
    </r>
    <r>
      <rPr>
        <b/>
        <sz val="10"/>
        <rFont val="Arial"/>
        <family val="2"/>
      </rPr>
      <t xml:space="preserve"> =</t>
    </r>
  </si>
  <si>
    <r>
      <t>T</t>
    </r>
    <r>
      <rPr>
        <b/>
        <vertAlign val="subscript"/>
        <sz val="12"/>
        <rFont val="Arial"/>
        <family val="2"/>
      </rPr>
      <t xml:space="preserve">i m </t>
    </r>
    <r>
      <rPr>
        <b/>
        <sz val="12"/>
        <rFont val="Arial"/>
        <family val="2"/>
      </rPr>
      <t>=</t>
    </r>
  </si>
  <si>
    <r>
      <t>o</t>
    </r>
    <r>
      <rPr>
        <b/>
        <sz val="12"/>
        <rFont val="Arial"/>
        <family val="2"/>
      </rPr>
      <t>C</t>
    </r>
  </si>
  <si>
    <r>
      <t>Rh</t>
    </r>
    <r>
      <rPr>
        <b/>
        <vertAlign val="subscript"/>
        <sz val="12"/>
        <rFont val="Arial"/>
        <family val="2"/>
      </rPr>
      <t>i m</t>
    </r>
    <r>
      <rPr>
        <b/>
        <sz val="12"/>
        <rFont val="Arial"/>
        <family val="2"/>
      </rPr>
      <t xml:space="preserve"> =</t>
    </r>
  </si>
  <si>
    <r>
      <t>T</t>
    </r>
    <r>
      <rPr>
        <b/>
        <vertAlign val="subscript"/>
        <sz val="12"/>
        <rFont val="Arial"/>
        <family val="2"/>
      </rPr>
      <t xml:space="preserve">di m </t>
    </r>
    <r>
      <rPr>
        <b/>
        <sz val="12"/>
        <rFont val="Arial"/>
        <family val="2"/>
      </rPr>
      <t>=</t>
    </r>
  </si>
  <si>
    <r>
      <t>Abs</t>
    </r>
    <r>
      <rPr>
        <b/>
        <vertAlign val="subscript"/>
        <sz val="12"/>
        <rFont val="Arial"/>
        <family val="2"/>
      </rPr>
      <t>i m</t>
    </r>
    <r>
      <rPr>
        <b/>
        <sz val="12"/>
        <rFont val="Arial"/>
        <family val="2"/>
      </rPr>
      <t xml:space="preserve"> =</t>
    </r>
  </si>
  <si>
    <r>
      <t>g/m</t>
    </r>
    <r>
      <rPr>
        <b/>
        <vertAlign val="superscript"/>
        <sz val="12"/>
        <rFont val="Arial"/>
        <family val="2"/>
      </rPr>
      <t>3</t>
    </r>
  </si>
  <si>
    <r>
      <t>T</t>
    </r>
    <r>
      <rPr>
        <b/>
        <vertAlign val="subscript"/>
        <sz val="12"/>
        <rFont val="Arial"/>
        <family val="2"/>
      </rPr>
      <t xml:space="preserve">o m </t>
    </r>
    <r>
      <rPr>
        <b/>
        <sz val="12"/>
        <rFont val="Arial"/>
        <family val="2"/>
      </rPr>
      <t>=</t>
    </r>
  </si>
  <si>
    <r>
      <t>T</t>
    </r>
    <r>
      <rPr>
        <b/>
        <vertAlign val="subscript"/>
        <sz val="12"/>
        <rFont val="Arial"/>
        <family val="2"/>
      </rPr>
      <t xml:space="preserve">sp m </t>
    </r>
    <r>
      <rPr>
        <b/>
        <sz val="12"/>
        <rFont val="Arial"/>
        <family val="2"/>
      </rPr>
      <t>=</t>
    </r>
  </si>
  <si>
    <r>
      <t>VTT Rakennus- ja Yhdyskuntatekniikka</t>
    </r>
    <r>
      <rPr>
        <sz val="12"/>
        <rFont val="Arial"/>
        <family val="2"/>
      </rPr>
      <t xml:space="preserve"> on käyttänyt lämpötilaindeksin arvoa 70% analysoidessaan nurkkia, reunoja ja liitoksia. </t>
    </r>
  </si>
  <si>
    <r>
      <t>TI = (T</t>
    </r>
    <r>
      <rPr>
        <b/>
        <vertAlign val="subscript"/>
        <sz val="12"/>
        <rFont val="Arial"/>
        <family val="2"/>
      </rPr>
      <t>sp</t>
    </r>
    <r>
      <rPr>
        <b/>
        <sz val="12"/>
        <rFont val="Arial"/>
        <family val="2"/>
      </rPr>
      <t>-T</t>
    </r>
    <r>
      <rPr>
        <b/>
        <vertAlign val="subscript"/>
        <sz val="12"/>
        <rFont val="Arial"/>
        <family val="2"/>
      </rPr>
      <t>o</t>
    </r>
    <r>
      <rPr>
        <b/>
        <sz val="12"/>
        <rFont val="Arial"/>
        <family val="2"/>
      </rPr>
      <t>)/(T</t>
    </r>
    <r>
      <rPr>
        <b/>
        <vertAlign val="subscript"/>
        <sz val="12"/>
        <rFont val="Arial"/>
        <family val="2"/>
      </rPr>
      <t>i</t>
    </r>
    <r>
      <rPr>
        <b/>
        <sz val="12"/>
        <rFont val="Arial"/>
        <family val="2"/>
      </rPr>
      <t>-T</t>
    </r>
    <r>
      <rPr>
        <b/>
        <vertAlign val="subscript"/>
        <sz val="12"/>
        <rFont val="Arial"/>
        <family val="2"/>
      </rPr>
      <t>o</t>
    </r>
    <r>
      <rPr>
        <b/>
        <sz val="12"/>
        <rFont val="Arial"/>
        <family val="2"/>
      </rPr>
      <t>)x100%</t>
    </r>
  </si>
  <si>
    <t xml:space="preserve">                                                                                                  Kuvitteltuja ulkolämpötiloja</t>
  </si>
  <si>
    <t xml:space="preserve">                                                                        Suuntaa-antavia sisäpintojen indeksilämpötiloja</t>
  </si>
  <si>
    <t>Sosiaali- ja terveysministeriön oppaasta 2003:1</t>
  </si>
  <si>
    <t>Asumisterveysohjeen mukaan:</t>
  </si>
  <si>
    <t>Asunto</t>
  </si>
  <si>
    <t>Muu oleskelutila</t>
  </si>
  <si>
    <r>
      <t>Taulukko 1</t>
    </r>
    <r>
      <rPr>
        <vertAlign val="superscript"/>
        <sz val="10"/>
        <rFont val="Arial"/>
        <family val="2"/>
      </rPr>
      <t>*</t>
    </r>
    <r>
      <rPr>
        <sz val="10"/>
        <rFont val="Arial"/>
        <family val="0"/>
      </rPr>
      <t>:n arvoja:</t>
    </r>
  </si>
  <si>
    <t>Rakenteissa on lämpöviihtyvyyttä haittaavia lämpöteknisiä puutteita.</t>
  </si>
  <si>
    <t>( Mitattu oleskeluvyöhykkeeltä. )</t>
  </si>
  <si>
    <r>
      <t>T</t>
    </r>
    <r>
      <rPr>
        <b/>
        <vertAlign val="subscript"/>
        <sz val="10"/>
        <rFont val="Arial"/>
        <family val="2"/>
      </rPr>
      <t xml:space="preserve">sp,seinä </t>
    </r>
    <r>
      <rPr>
        <b/>
        <sz val="10"/>
        <rFont val="Arial"/>
        <family val="2"/>
      </rPr>
      <t>=</t>
    </r>
  </si>
  <si>
    <r>
      <t>T</t>
    </r>
    <r>
      <rPr>
        <b/>
        <vertAlign val="subscript"/>
        <sz val="10"/>
        <rFont val="Arial"/>
        <family val="2"/>
      </rPr>
      <t xml:space="preserve">sp,ap/yp </t>
    </r>
    <r>
      <rPr>
        <b/>
        <sz val="10"/>
        <rFont val="Arial"/>
        <family val="2"/>
      </rPr>
      <t>=</t>
    </r>
  </si>
  <si>
    <r>
      <t>T</t>
    </r>
    <r>
      <rPr>
        <b/>
        <vertAlign val="subscript"/>
        <sz val="10"/>
        <rFont val="Arial"/>
        <family val="2"/>
      </rPr>
      <t xml:space="preserve">sp,ap/seinä </t>
    </r>
    <r>
      <rPr>
        <b/>
        <sz val="10"/>
        <rFont val="Arial"/>
        <family val="2"/>
      </rPr>
      <t>=</t>
    </r>
  </si>
  <si>
    <r>
      <t>T</t>
    </r>
    <r>
      <rPr>
        <b/>
        <vertAlign val="subscript"/>
        <sz val="10"/>
        <rFont val="Arial"/>
        <family val="2"/>
      </rPr>
      <t xml:space="preserve">i </t>
    </r>
    <r>
      <rPr>
        <b/>
        <sz val="10"/>
        <rFont val="Arial"/>
        <family val="2"/>
      </rPr>
      <t>- m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x ( T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-T</t>
    </r>
    <r>
      <rPr>
        <b/>
        <vertAlign val="sub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) x U</t>
    </r>
  </si>
  <si>
    <r>
      <t>T</t>
    </r>
    <r>
      <rPr>
        <b/>
        <vertAlign val="subscript"/>
        <sz val="10"/>
        <rFont val="Arial"/>
        <family val="2"/>
      </rPr>
      <t xml:space="preserve">i </t>
    </r>
    <r>
      <rPr>
        <b/>
        <sz val="10"/>
        <rFont val="Arial"/>
        <family val="2"/>
      </rPr>
      <t>- m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x ( T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-T</t>
    </r>
    <r>
      <rPr>
        <b/>
        <vertAlign val="sub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) x k</t>
    </r>
  </si>
  <si>
    <t>Korjattava.</t>
  </si>
  <si>
    <t>Ei korjaustarvetta.</t>
  </si>
  <si>
    <r>
      <t xml:space="preserve">Terveysriskejä ja -vaaroja </t>
    </r>
    <r>
      <rPr>
        <sz val="12"/>
        <rFont val="Arial"/>
        <family val="2"/>
      </rPr>
      <t xml:space="preserve">(vrt. Taulukko 1 </t>
    </r>
    <r>
      <rPr>
        <vertAlign val="superscript"/>
        <sz val="12"/>
        <rFont val="Arial"/>
        <family val="2"/>
      </rPr>
      <t>*</t>
    </r>
    <r>
      <rPr>
        <sz val="12"/>
        <rFont val="Arial"/>
        <family val="2"/>
      </rPr>
      <t>).</t>
    </r>
  </si>
  <si>
    <t>Yksityiskohdat / rakenteet täytyy tarkistaa, mahdollisuus terveysvaaralle tai rakenneriskille, todennäköinen rakennevirhe.</t>
  </si>
  <si>
    <t>Normaali tilanne.</t>
  </si>
  <si>
    <t>Ilmeinen rakenteellinen tekovika tai -virhe (lämpösilta, lämmöneristys työvirhe jne.), virheitä tai puutteita rakenteissa.</t>
  </si>
  <si>
    <r>
      <t>Ei täytä</t>
    </r>
    <r>
      <rPr>
        <sz val="10"/>
        <rFont val="Arial"/>
        <family val="0"/>
      </rPr>
      <t xml:space="preserve"> asumisterveydelle asetettuja </t>
    </r>
    <r>
      <rPr>
        <b/>
        <sz val="10"/>
        <rFont val="Arial"/>
        <family val="2"/>
      </rPr>
      <t>välttävän</t>
    </r>
    <r>
      <rPr>
        <sz val="10"/>
        <rFont val="Arial"/>
        <family val="0"/>
      </rPr>
      <t xml:space="preserve"> tason vaatimuksia</t>
    </r>
  </si>
  <si>
    <t>Lämpötilan mittauskohta</t>
  </si>
  <si>
    <r>
      <t>Korjattava, jos</t>
    </r>
    <r>
      <rPr>
        <sz val="10"/>
        <rFont val="Arial"/>
        <family val="0"/>
      </rPr>
      <t xml:space="preserve"> se on </t>
    </r>
    <r>
      <rPr>
        <b/>
        <sz val="10"/>
        <rFont val="Arial"/>
        <family val="2"/>
      </rPr>
      <t>kohtuullisin kustannuksin</t>
    </r>
    <r>
      <rPr>
        <sz val="10"/>
        <rFont val="Arial"/>
        <family val="0"/>
      </rPr>
      <t xml:space="preserve"> toteutettavissa ja on tilan </t>
    </r>
    <r>
      <rPr>
        <b/>
        <sz val="10"/>
        <rFont val="Arial"/>
        <family val="2"/>
      </rPr>
      <t>käyttötarkoitus huomioiden välttämätöntä</t>
    </r>
    <r>
      <rPr>
        <sz val="10"/>
        <rFont val="Arial"/>
        <family val="0"/>
      </rPr>
      <t>.</t>
    </r>
  </si>
  <si>
    <r>
      <t>Tarkistettava</t>
    </r>
    <r>
      <rPr>
        <sz val="10"/>
        <rFont val="Arial"/>
        <family val="0"/>
      </rPr>
      <t xml:space="preserve"> rakenteen kosteustekninen toiminta tai lisätutkimuksia.</t>
    </r>
  </si>
  <si>
    <r>
      <t xml:space="preserve">mutta </t>
    </r>
    <r>
      <rPr>
        <b/>
        <sz val="10"/>
        <rFont val="Arial"/>
        <family val="2"/>
      </rPr>
      <t>ei</t>
    </r>
    <r>
      <rPr>
        <sz val="10"/>
        <rFont val="Arial"/>
        <family val="0"/>
      </rPr>
      <t xml:space="preserve"> täytä </t>
    </r>
    <r>
      <rPr>
        <b/>
        <sz val="10"/>
        <rFont val="Arial"/>
        <family val="2"/>
      </rPr>
      <t>hyvän</t>
    </r>
    <r>
      <rPr>
        <sz val="10"/>
        <rFont val="Arial"/>
        <family val="0"/>
      </rPr>
      <t xml:space="preserve"> tason vaatimuksia ( rakennusmääräysten mukaista).</t>
    </r>
  </si>
  <si>
    <r>
      <t>Täyttää</t>
    </r>
    <r>
      <rPr>
        <sz val="10"/>
        <rFont val="Arial"/>
        <family val="0"/>
      </rPr>
      <t xml:space="preserve"> asumisterveydelle asetetun </t>
    </r>
    <r>
      <rPr>
        <b/>
        <sz val="10"/>
        <rFont val="Arial"/>
        <family val="2"/>
      </rPr>
      <t>välttävän</t>
    </r>
    <r>
      <rPr>
        <sz val="10"/>
        <rFont val="Arial"/>
        <family val="0"/>
      </rPr>
      <t xml:space="preserve"> tason vaatimuksen, </t>
    </r>
  </si>
  <si>
    <r>
      <t xml:space="preserve">mutta </t>
    </r>
    <r>
      <rPr>
        <b/>
        <sz val="10"/>
        <rFont val="Arial"/>
        <family val="2"/>
      </rPr>
      <t>piilee</t>
    </r>
    <r>
      <rPr>
        <sz val="10"/>
        <rFont val="Arial"/>
        <family val="0"/>
      </rPr>
      <t xml:space="preserve"> tilan käyttötarkoitus huomioiden </t>
    </r>
    <r>
      <rPr>
        <b/>
        <sz val="10"/>
        <rFont val="Arial"/>
        <family val="2"/>
      </rPr>
      <t>kosteus- ja lämpöteknisen</t>
    </r>
    <r>
      <rPr>
        <sz val="10"/>
        <rFont val="Arial"/>
        <family val="0"/>
      </rPr>
      <t xml:space="preserve"> toiminnan riski.</t>
    </r>
  </si>
  <si>
    <r>
      <t>Täyttää</t>
    </r>
    <r>
      <rPr>
        <sz val="10"/>
        <rFont val="Arial"/>
        <family val="0"/>
      </rPr>
      <t xml:space="preserve"> asumisterveydelle asetetun </t>
    </r>
    <r>
      <rPr>
        <b/>
        <sz val="10"/>
        <rFont val="Arial"/>
        <family val="2"/>
      </rPr>
      <t>hyvän</t>
    </r>
    <r>
      <rPr>
        <sz val="10"/>
        <rFont val="Arial"/>
        <family val="0"/>
      </rPr>
      <t xml:space="preserve"> tason vaatimuksen, </t>
    </r>
  </si>
  <si>
    <t xml:space="preserve">  Laskennalliset (minimi)arvot pintalämpötiloille lämpökuvaushetkellä:  </t>
  </si>
  <si>
    <r>
      <t>Nykyään VTT suosittelee</t>
    </r>
    <r>
      <rPr>
        <sz val="12"/>
        <rFont val="Arial"/>
        <family val="2"/>
      </rPr>
      <t xml:space="preserve"> käytettäväksi seuraavia alustavia vertailuarvoja rakennusten lämpötilajakauman kuvaukseen. ( 2003 alkaen. )</t>
    </r>
  </si>
  <si>
    <t>RakMK C3  ( 1985 )</t>
  </si>
  <si>
    <t>RakMK C3  ( 2003 )</t>
  </si>
  <si>
    <t>KORJAUSLUOKKA 1.   (KL1)</t>
  </si>
  <si>
    <t>KORJAUSLUOKKA 2.   (KL2)</t>
  </si>
  <si>
    <t>KORJAUSLUOKKA 3.   (KL3)</t>
  </si>
  <si>
    <t>KORJAUSLUOKKA 4.   (KL4)</t>
  </si>
  <si>
    <t>Sisäilmaohjeen mukaan:</t>
  </si>
  <si>
    <t>Sosiaali- ja terveysministeriön oppaasta 1997:1</t>
  </si>
  <si>
    <t>Tyydyttävä taso</t>
  </si>
  <si>
    <t>klo</t>
  </si>
  <si>
    <t>Kohde RL102 2004:</t>
  </si>
  <si>
    <t>Kyrkoby skolan: Opett.huone ( huone 7 )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</si>
</sst>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00"/>
    <numFmt numFmtId="167" formatCode="0.00000"/>
    <numFmt numFmtId="168" formatCode="0.0000"/>
  </numFmts>
  <fonts count="2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u val="single"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0"/>
    </font>
    <font>
      <vertAlign val="superscript"/>
      <sz val="10"/>
      <name val="Arial"/>
      <family val="2"/>
    </font>
    <font>
      <b/>
      <vertAlign val="superscript"/>
      <sz val="8"/>
      <name val="Tahoma"/>
      <family val="2"/>
    </font>
    <font>
      <b/>
      <sz val="16.5"/>
      <name val="Arial"/>
      <family val="0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b/>
      <u val="single"/>
      <sz val="16"/>
      <name val="Arial"/>
      <family val="2"/>
    </font>
    <font>
      <b/>
      <sz val="12"/>
      <color indexed="10"/>
      <name val="Arial"/>
      <family val="2"/>
    </font>
    <font>
      <vertAlign val="superscript"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b/>
      <sz val="9"/>
      <name val="Arial"/>
      <family val="0"/>
    </font>
    <font>
      <sz val="10.25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164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2" xfId="0" applyFont="1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Alignment="1">
      <alignment/>
    </xf>
    <xf numFmtId="0" fontId="0" fillId="0" borderId="7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1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0" fillId="0" borderId="5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1" fillId="2" borderId="22" xfId="0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24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25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29" xfId="0" applyFont="1" applyBorder="1" applyAlignment="1">
      <alignment horizontal="right"/>
    </xf>
    <xf numFmtId="0" fontId="1" fillId="0" borderId="3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0" fontId="1" fillId="0" borderId="28" xfId="0" applyFont="1" applyBorder="1" applyAlignment="1">
      <alignment horizontal="right"/>
    </xf>
    <xf numFmtId="164" fontId="1" fillId="2" borderId="5" xfId="0" applyNumberFormat="1" applyFont="1" applyFill="1" applyBorder="1" applyAlignment="1">
      <alignment/>
    </xf>
    <xf numFmtId="0" fontId="4" fillId="2" borderId="14" xfId="0" applyFont="1" applyFill="1" applyBorder="1" applyAlignment="1">
      <alignment/>
    </xf>
    <xf numFmtId="164" fontId="1" fillId="2" borderId="2" xfId="0" applyNumberFormat="1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2" fillId="3" borderId="0" xfId="0" applyFont="1" applyFill="1" applyAlignment="1">
      <alignment horizontal="left"/>
    </xf>
    <xf numFmtId="164" fontId="2" fillId="3" borderId="2" xfId="0" applyNumberFormat="1" applyFont="1" applyFill="1" applyBorder="1" applyAlignment="1">
      <alignment/>
    </xf>
    <xf numFmtId="0" fontId="13" fillId="3" borderId="8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3" fillId="0" borderId="8" xfId="0" applyFont="1" applyBorder="1" applyAlignment="1">
      <alignment/>
    </xf>
    <xf numFmtId="0" fontId="13" fillId="0" borderId="0" xfId="0" applyFont="1" applyBorder="1" applyAlignment="1">
      <alignment/>
    </xf>
    <xf numFmtId="0" fontId="2" fillId="4" borderId="0" xfId="0" applyFont="1" applyFill="1" applyAlignment="1">
      <alignment horizontal="left"/>
    </xf>
    <xf numFmtId="164" fontId="2" fillId="4" borderId="2" xfId="0" applyNumberFormat="1" applyFont="1" applyFill="1" applyBorder="1" applyAlignment="1">
      <alignment/>
    </xf>
    <xf numFmtId="0" fontId="13" fillId="4" borderId="8" xfId="0" applyFont="1" applyFill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9" fontId="2" fillId="0" borderId="0" xfId="16" applyFont="1" applyAlignment="1">
      <alignment/>
    </xf>
    <xf numFmtId="0" fontId="2" fillId="5" borderId="0" xfId="0" applyFont="1" applyFill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0" borderId="33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4" fillId="3" borderId="23" xfId="0" applyFont="1" applyFill="1" applyBorder="1" applyAlignment="1">
      <alignment horizontal="left"/>
    </xf>
    <xf numFmtId="164" fontId="2" fillId="0" borderId="2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left"/>
    </xf>
    <xf numFmtId="0" fontId="0" fillId="0" borderId="36" xfId="0" applyBorder="1" applyAlignment="1">
      <alignment/>
    </xf>
    <xf numFmtId="0" fontId="0" fillId="0" borderId="8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3" fillId="0" borderId="3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1" fillId="0" borderId="10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7" fillId="0" borderId="0" xfId="0" applyFont="1" applyAlignment="1">
      <alignment/>
    </xf>
    <xf numFmtId="164" fontId="1" fillId="4" borderId="40" xfId="0" applyNumberFormat="1" applyFont="1" applyFill="1" applyBorder="1" applyAlignment="1">
      <alignment horizontal="center"/>
    </xf>
    <xf numFmtId="164" fontId="1" fillId="0" borderId="41" xfId="0" applyNumberFormat="1" applyFont="1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0" fontId="0" fillId="0" borderId="27" xfId="0" applyBorder="1" applyAlignment="1">
      <alignment/>
    </xf>
    <xf numFmtId="0" fontId="0" fillId="0" borderId="42" xfId="0" applyBorder="1" applyAlignment="1">
      <alignment/>
    </xf>
    <xf numFmtId="164" fontId="2" fillId="0" borderId="11" xfId="0" applyNumberFormat="1" applyFont="1" applyBorder="1" applyAlignment="1">
      <alignment/>
    </xf>
    <xf numFmtId="0" fontId="13" fillId="0" borderId="30" xfId="0" applyFont="1" applyBorder="1" applyAlignment="1">
      <alignment/>
    </xf>
    <xf numFmtId="164" fontId="2" fillId="0" borderId="43" xfId="0" applyNumberFormat="1" applyFont="1" applyBorder="1" applyAlignment="1">
      <alignment/>
    </xf>
    <xf numFmtId="0" fontId="13" fillId="0" borderId="17" xfId="0" applyFont="1" applyBorder="1" applyAlignment="1">
      <alignment/>
    </xf>
    <xf numFmtId="164" fontId="2" fillId="0" borderId="44" xfId="0" applyNumberFormat="1" applyFont="1" applyBorder="1" applyAlignment="1">
      <alignment/>
    </xf>
    <xf numFmtId="0" fontId="13" fillId="0" borderId="18" xfId="0" applyFont="1" applyBorder="1" applyAlignment="1">
      <alignment/>
    </xf>
    <xf numFmtId="0" fontId="0" fillId="5" borderId="45" xfId="0" applyFill="1" applyBorder="1" applyAlignment="1">
      <alignment/>
    </xf>
    <xf numFmtId="0" fontId="0" fillId="5" borderId="46" xfId="0" applyFill="1" applyBorder="1" applyAlignment="1">
      <alignment/>
    </xf>
    <xf numFmtId="0" fontId="0" fillId="5" borderId="0" xfId="0" applyFill="1" applyBorder="1" applyAlignment="1">
      <alignment/>
    </xf>
    <xf numFmtId="0" fontId="1" fillId="5" borderId="0" xfId="0" applyFont="1" applyFill="1" applyBorder="1" applyAlignment="1">
      <alignment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23" xfId="0" applyFill="1" applyBorder="1" applyAlignment="1">
      <alignment/>
    </xf>
    <xf numFmtId="0" fontId="0" fillId="6" borderId="45" xfId="0" applyFill="1" applyBorder="1" applyAlignment="1">
      <alignment/>
    </xf>
    <xf numFmtId="0" fontId="0" fillId="6" borderId="46" xfId="0" applyFill="1" applyBorder="1" applyAlignment="1">
      <alignment/>
    </xf>
    <xf numFmtId="0" fontId="0" fillId="6" borderId="0" xfId="0" applyFill="1" applyBorder="1" applyAlignment="1">
      <alignment/>
    </xf>
    <xf numFmtId="0" fontId="1" fillId="6" borderId="0" xfId="0" applyFont="1" applyFill="1" applyBorder="1" applyAlignment="1">
      <alignment/>
    </xf>
    <xf numFmtId="0" fontId="0" fillId="6" borderId="47" xfId="0" applyFill="1" applyBorder="1" applyAlignment="1">
      <alignment/>
    </xf>
    <xf numFmtId="0" fontId="0" fillId="6" borderId="48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23" xfId="0" applyFill="1" applyBorder="1" applyAlignment="1">
      <alignment/>
    </xf>
    <xf numFmtId="0" fontId="15" fillId="0" borderId="0" xfId="0" applyFont="1" applyFill="1" applyAlignment="1">
      <alignment/>
    </xf>
    <xf numFmtId="164" fontId="1" fillId="0" borderId="49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64" fontId="1" fillId="0" borderId="41" xfId="0" applyNumberFormat="1" applyFont="1" applyFill="1" applyBorder="1" applyAlignment="1">
      <alignment horizontal="center"/>
    </xf>
    <xf numFmtId="0" fontId="1" fillId="7" borderId="40" xfId="0" applyFont="1" applyFill="1" applyBorder="1" applyAlignment="1">
      <alignment horizontal="center"/>
    </xf>
    <xf numFmtId="164" fontId="1" fillId="0" borderId="50" xfId="0" applyNumberFormat="1" applyFont="1" applyBorder="1" applyAlignment="1">
      <alignment horizontal="center"/>
    </xf>
    <xf numFmtId="164" fontId="0" fillId="0" borderId="51" xfId="0" applyNumberFormat="1" applyFont="1" applyBorder="1" applyAlignment="1">
      <alignment horizontal="center"/>
    </xf>
    <xf numFmtId="164" fontId="1" fillId="0" borderId="51" xfId="0" applyNumberFormat="1" applyFont="1" applyBorder="1" applyAlignment="1">
      <alignment horizontal="center"/>
    </xf>
    <xf numFmtId="164" fontId="0" fillId="0" borderId="52" xfId="0" applyNumberFormat="1" applyFont="1" applyBorder="1" applyAlignment="1">
      <alignment horizontal="center"/>
    </xf>
    <xf numFmtId="164" fontId="1" fillId="7" borderId="40" xfId="0" applyNumberFormat="1" applyFont="1" applyFill="1" applyBorder="1" applyAlignment="1">
      <alignment horizontal="center"/>
    </xf>
    <xf numFmtId="164" fontId="0" fillId="0" borderId="53" xfId="0" applyNumberFormat="1" applyFont="1" applyBorder="1" applyAlignment="1">
      <alignment horizontal="center"/>
    </xf>
    <xf numFmtId="164" fontId="1" fillId="0" borderId="52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0" fillId="0" borderId="36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1" fillId="0" borderId="42" xfId="0" applyNumberFormat="1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8" borderId="40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164" fontId="2" fillId="8" borderId="40" xfId="0" applyNumberFormat="1" applyFont="1" applyFill="1" applyBorder="1" applyAlignment="1">
      <alignment/>
    </xf>
    <xf numFmtId="164" fontId="2" fillId="0" borderId="49" xfId="0" applyNumberFormat="1" applyFont="1" applyBorder="1" applyAlignment="1">
      <alignment/>
    </xf>
    <xf numFmtId="0" fontId="2" fillId="0" borderId="41" xfId="0" applyFont="1" applyFill="1" applyBorder="1" applyAlignment="1">
      <alignment/>
    </xf>
    <xf numFmtId="0" fontId="2" fillId="7" borderId="40" xfId="0" applyFont="1" applyFill="1" applyBorder="1" applyAlignment="1">
      <alignment/>
    </xf>
    <xf numFmtId="164" fontId="2" fillId="0" borderId="41" xfId="0" applyNumberFormat="1" applyFont="1" applyFill="1" applyBorder="1" applyAlignment="1">
      <alignment/>
    </xf>
    <xf numFmtId="164" fontId="2" fillId="7" borderId="40" xfId="0" applyNumberFormat="1" applyFont="1" applyFill="1" applyBorder="1" applyAlignment="1">
      <alignment/>
    </xf>
    <xf numFmtId="164" fontId="2" fillId="0" borderId="49" xfId="0" applyNumberFormat="1" applyFont="1" applyFill="1" applyBorder="1" applyAlignment="1">
      <alignment/>
    </xf>
    <xf numFmtId="164" fontId="2" fillId="0" borderId="42" xfId="0" applyNumberFormat="1" applyFont="1" applyFill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40" xfId="0" applyFont="1" applyBorder="1" applyAlignment="1">
      <alignment/>
    </xf>
    <xf numFmtId="164" fontId="1" fillId="0" borderId="40" xfId="0" applyNumberFormat="1" applyFont="1" applyBorder="1" applyAlignment="1">
      <alignment/>
    </xf>
    <xf numFmtId="164" fontId="0" fillId="0" borderId="34" xfId="0" applyNumberFormat="1" applyBorder="1" applyAlignment="1">
      <alignment/>
    </xf>
    <xf numFmtId="164" fontId="0" fillId="0" borderId="36" xfId="0" applyNumberFormat="1" applyBorder="1" applyAlignment="1">
      <alignment/>
    </xf>
    <xf numFmtId="164" fontId="1" fillId="2" borderId="36" xfId="0" applyNumberFormat="1" applyFont="1" applyFill="1" applyBorder="1" applyAlignment="1">
      <alignment horizontal="center"/>
    </xf>
    <xf numFmtId="164" fontId="1" fillId="2" borderId="2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5" xfId="0" applyBorder="1" applyAlignment="1">
      <alignment/>
    </xf>
    <xf numFmtId="0" fontId="1" fillId="2" borderId="21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164" fontId="1" fillId="0" borderId="48" xfId="0" applyNumberFormat="1" applyFont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5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8" xfId="0" applyFont="1" applyBorder="1" applyAlignment="1">
      <alignment horizontal="center" textRotation="90"/>
    </xf>
    <xf numFmtId="0" fontId="0" fillId="0" borderId="59" xfId="0" applyBorder="1" applyAlignment="1">
      <alignment/>
    </xf>
    <xf numFmtId="0" fontId="0" fillId="0" borderId="28" xfId="0" applyBorder="1" applyAlignment="1">
      <alignment/>
    </xf>
    <xf numFmtId="0" fontId="0" fillId="0" borderId="55" xfId="0" applyBorder="1" applyAlignment="1">
      <alignment/>
    </xf>
    <xf numFmtId="0" fontId="1" fillId="0" borderId="60" xfId="0" applyFont="1" applyBorder="1" applyAlignment="1">
      <alignment horizontal="center" textRotation="90"/>
    </xf>
    <xf numFmtId="0" fontId="1" fillId="0" borderId="61" xfId="0" applyFont="1" applyBorder="1" applyAlignment="1">
      <alignment horizontal="center" textRotation="90"/>
    </xf>
    <xf numFmtId="0" fontId="1" fillId="0" borderId="47" xfId="0" applyFont="1" applyBorder="1" applyAlignment="1">
      <alignment horizontal="center" textRotation="90"/>
    </xf>
    <xf numFmtId="0" fontId="1" fillId="0" borderId="62" xfId="0" applyFont="1" applyBorder="1" applyAlignment="1">
      <alignment horizontal="center" textRotation="90"/>
    </xf>
    <xf numFmtId="14" fontId="2" fillId="0" borderId="0" xfId="0" applyNumberFormat="1" applyFont="1" applyAlignment="1">
      <alignment horizontal="center"/>
    </xf>
    <xf numFmtId="2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Lämpötilaindeksikäyrät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05775"/>
          <c:w val="0.9055"/>
          <c:h val="0.84675"/>
        </c:manualLayout>
      </c:layout>
      <c:lineChart>
        <c:grouping val="standard"/>
        <c:varyColors val="0"/>
        <c:ser>
          <c:idx val="7"/>
          <c:order val="0"/>
          <c:tx>
            <c:strRef>
              <c:f>'TI Asumisterveysohje 2003'!$D$42</c:f>
              <c:strCache>
                <c:ptCount val="1"/>
                <c:pt idx="0">
                  <c:v>92,3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'TI Asumisterveysohje 2003'!$D$43:$D$78</c:f>
              <c:numCache/>
            </c:numRef>
          </c:val>
          <c:smooth val="0"/>
        </c:ser>
        <c:ser>
          <c:idx val="0"/>
          <c:order val="1"/>
          <c:tx>
            <c:strRef>
              <c:f>'TI Asumisterveysohje 2003'!$E$42</c:f>
              <c:strCache>
                <c:ptCount val="1"/>
                <c:pt idx="0">
                  <c:v>88,5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 Asumisterveysohje 2003'!$C$43:$C$79</c:f>
              <c:numCache/>
            </c:numRef>
          </c:cat>
          <c:val>
            <c:numRef>
              <c:f>'TI Asumisterveysohje 2003'!$E$43:$E$78</c:f>
              <c:numCache/>
            </c:numRef>
          </c:val>
          <c:smooth val="0"/>
        </c:ser>
        <c:ser>
          <c:idx val="1"/>
          <c:order val="2"/>
          <c:tx>
            <c:strRef>
              <c:f>'TI Asumisterveysohje 2003'!$F$42</c:f>
              <c:strCache>
                <c:ptCount val="1"/>
                <c:pt idx="0">
                  <c:v>80,8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 Asumisterveysohje 2003'!$C$43:$C$79</c:f>
              <c:numCache/>
            </c:numRef>
          </c:cat>
          <c:val>
            <c:numRef>
              <c:f>'TI Asumisterveysohje 2003'!$F$43:$F$78</c:f>
              <c:numCache/>
            </c:numRef>
          </c:val>
          <c:smooth val="0"/>
        </c:ser>
        <c:ser>
          <c:idx val="2"/>
          <c:order val="3"/>
          <c:tx>
            <c:strRef>
              <c:f>'TI Asumisterveysohje 2003'!$G$42</c:f>
              <c:strCache>
                <c:ptCount val="1"/>
                <c:pt idx="0">
                  <c:v>75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'TI Asumisterveysohje 2003'!$C$43:$C$79</c:f>
              <c:numCache/>
            </c:numRef>
          </c:cat>
          <c:val>
            <c:numRef>
              <c:f>'TI Asumisterveysohje 2003'!$G$43:$G$78</c:f>
              <c:numCache/>
            </c:numRef>
          </c:val>
          <c:smooth val="0"/>
        </c:ser>
        <c:ser>
          <c:idx val="3"/>
          <c:order val="4"/>
          <c:tx>
            <c:strRef>
              <c:f>'TI Asumisterveysohje 2003'!$H$42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'TI Asumisterveysohje 2003'!$C$43:$C$79</c:f>
              <c:numCache/>
            </c:numRef>
          </c:cat>
          <c:val>
            <c:numRef>
              <c:f>'TI Asumisterveysohje 2003'!$H$43:$H$78</c:f>
              <c:numCache/>
            </c:numRef>
          </c:val>
          <c:smooth val="0"/>
        </c:ser>
        <c:ser>
          <c:idx val="4"/>
          <c:order val="5"/>
          <c:tx>
            <c:strRef>
              <c:f>'TI Asumisterveysohje 2003'!$I$42</c:f>
              <c:strCache>
                <c:ptCount val="1"/>
                <c:pt idx="0">
                  <c:v>65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 Asumisterveysohje 2003'!$C$43:$C$79</c:f>
              <c:numCache/>
            </c:numRef>
          </c:cat>
          <c:val>
            <c:numRef>
              <c:f>'TI Asumisterveysohje 2003'!$I$43:$I$78</c:f>
              <c:numCache/>
            </c:numRef>
          </c:val>
          <c:smooth val="0"/>
        </c:ser>
        <c:ser>
          <c:idx val="5"/>
          <c:order val="6"/>
          <c:tx>
            <c:strRef>
              <c:f>'TI Asumisterveysohje 2003'!$J$42</c:f>
              <c:strCache>
                <c:ptCount val="1"/>
                <c:pt idx="0">
                  <c:v>61,5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'TI Asumisterveysohje 2003'!$C$43:$C$79</c:f>
              <c:numCache/>
            </c:numRef>
          </c:cat>
          <c:val>
            <c:numRef>
              <c:f>'TI Asumisterveysohje 2003'!$J$43:$J$78</c:f>
              <c:numCache/>
            </c:numRef>
          </c:val>
          <c:smooth val="0"/>
        </c:ser>
        <c:ser>
          <c:idx val="6"/>
          <c:order val="7"/>
          <c:tx>
            <c:strRef>
              <c:f>'TI Asumisterveysohje 2003'!$K$42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'TI Asumisterveysohje 2003'!$C$43:$C$79</c:f>
              <c:numCache/>
            </c:numRef>
          </c:cat>
          <c:val>
            <c:numRef>
              <c:f>'TI Asumisterveysohje 2003'!$K$43:$K$78</c:f>
              <c:numCache/>
            </c:numRef>
          </c:val>
          <c:smooth val="0"/>
        </c:ser>
        <c:marker val="1"/>
        <c:axId val="52159817"/>
        <c:axId val="66785170"/>
      </c:lineChart>
      <c:catAx>
        <c:axId val="52159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Kuvitellut ulkolämpötilat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785170"/>
        <c:crosses val="autoZero"/>
        <c:auto val="1"/>
        <c:lblOffset val="100"/>
        <c:tickLblSkip val="5"/>
        <c:noMultiLvlLbl val="0"/>
      </c:catAx>
      <c:valAx>
        <c:axId val="66785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Indeksoidut sisäpintalämpötilat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159817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125"/>
          <c:y val="0.97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Lämpötilaindeksikäyrät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061"/>
          <c:w val="0.92125"/>
          <c:h val="0.84175"/>
        </c:manualLayout>
      </c:layout>
      <c:lineChart>
        <c:grouping val="standard"/>
        <c:varyColors val="0"/>
        <c:ser>
          <c:idx val="7"/>
          <c:order val="0"/>
          <c:tx>
            <c:strRef>
              <c:f>'TI Asumisterveysohje 2003'!$D$42</c:f>
              <c:strCache>
                <c:ptCount val="1"/>
                <c:pt idx="0">
                  <c:v>92,3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'TI Asumisterveysohje 2003'!$D$43:$D$78</c:f>
              <c:numCache>
                <c:ptCount val="36"/>
                <c:pt idx="0">
                  <c:v>21.230769230769234</c:v>
                </c:pt>
                <c:pt idx="1">
                  <c:v>21.153846153846153</c:v>
                </c:pt>
                <c:pt idx="2">
                  <c:v>21.076923076923077</c:v>
                </c:pt>
                <c:pt idx="3">
                  <c:v>21</c:v>
                </c:pt>
                <c:pt idx="4">
                  <c:v>20.923076923076923</c:v>
                </c:pt>
                <c:pt idx="5">
                  <c:v>20.846153846153847</c:v>
                </c:pt>
                <c:pt idx="6">
                  <c:v>20.769230769230766</c:v>
                </c:pt>
                <c:pt idx="7">
                  <c:v>20.692307692307693</c:v>
                </c:pt>
                <c:pt idx="8">
                  <c:v>20.615384615384613</c:v>
                </c:pt>
                <c:pt idx="9">
                  <c:v>20.538461538461537</c:v>
                </c:pt>
                <c:pt idx="10">
                  <c:v>20.461538461538463</c:v>
                </c:pt>
                <c:pt idx="11">
                  <c:v>20.384615384615383</c:v>
                </c:pt>
                <c:pt idx="12">
                  <c:v>20.307692307692307</c:v>
                </c:pt>
                <c:pt idx="13">
                  <c:v>20.23076923076923</c:v>
                </c:pt>
                <c:pt idx="14">
                  <c:v>20.153846153846153</c:v>
                </c:pt>
                <c:pt idx="15">
                  <c:v>20.076923076923077</c:v>
                </c:pt>
                <c:pt idx="16">
                  <c:v>20</c:v>
                </c:pt>
                <c:pt idx="17">
                  <c:v>19.923076923076923</c:v>
                </c:pt>
                <c:pt idx="18">
                  <c:v>19.846153846153847</c:v>
                </c:pt>
                <c:pt idx="19">
                  <c:v>19.769230769230766</c:v>
                </c:pt>
                <c:pt idx="20">
                  <c:v>19.69230769230769</c:v>
                </c:pt>
                <c:pt idx="21">
                  <c:v>19.615384615384613</c:v>
                </c:pt>
                <c:pt idx="22">
                  <c:v>19.538461538461537</c:v>
                </c:pt>
                <c:pt idx="23">
                  <c:v>19.461538461538463</c:v>
                </c:pt>
                <c:pt idx="24">
                  <c:v>19.384615384615387</c:v>
                </c:pt>
                <c:pt idx="25">
                  <c:v>19.307692307692307</c:v>
                </c:pt>
                <c:pt idx="26">
                  <c:v>19.230769230769226</c:v>
                </c:pt>
                <c:pt idx="27">
                  <c:v>19.153846153846153</c:v>
                </c:pt>
                <c:pt idx="28">
                  <c:v>19.076923076923073</c:v>
                </c:pt>
                <c:pt idx="29">
                  <c:v>19</c:v>
                </c:pt>
                <c:pt idx="30">
                  <c:v>18.923076923076927</c:v>
                </c:pt>
                <c:pt idx="31">
                  <c:v>18.846153846153847</c:v>
                </c:pt>
                <c:pt idx="32">
                  <c:v>18.769230769230766</c:v>
                </c:pt>
                <c:pt idx="33">
                  <c:v>18.692307692307693</c:v>
                </c:pt>
                <c:pt idx="34">
                  <c:v>18.615384615384613</c:v>
                </c:pt>
                <c:pt idx="35">
                  <c:v>18.538461538461533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'TI Asumisterveysohje 2003'!$E$42</c:f>
              <c:strCache>
                <c:ptCount val="1"/>
                <c:pt idx="0">
                  <c:v>88,5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 Asumisterveysohje 2003'!$C$43:$C$79</c:f>
              <c:numCache>
                <c:ptCount val="36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-1</c:v>
                </c:pt>
                <c:pt idx="14">
                  <c:v>-2</c:v>
                </c:pt>
                <c:pt idx="15">
                  <c:v>-3</c:v>
                </c:pt>
                <c:pt idx="16">
                  <c:v>-4</c:v>
                </c:pt>
                <c:pt idx="17">
                  <c:v>-5</c:v>
                </c:pt>
                <c:pt idx="18">
                  <c:v>-6</c:v>
                </c:pt>
                <c:pt idx="19">
                  <c:v>-7</c:v>
                </c:pt>
                <c:pt idx="20">
                  <c:v>-8</c:v>
                </c:pt>
                <c:pt idx="21">
                  <c:v>-9</c:v>
                </c:pt>
                <c:pt idx="22">
                  <c:v>-10</c:v>
                </c:pt>
                <c:pt idx="23">
                  <c:v>-11</c:v>
                </c:pt>
                <c:pt idx="24">
                  <c:v>-12</c:v>
                </c:pt>
                <c:pt idx="25">
                  <c:v>-13</c:v>
                </c:pt>
                <c:pt idx="26">
                  <c:v>-14</c:v>
                </c:pt>
                <c:pt idx="27">
                  <c:v>-15</c:v>
                </c:pt>
                <c:pt idx="28">
                  <c:v>-16</c:v>
                </c:pt>
                <c:pt idx="29">
                  <c:v>-17</c:v>
                </c:pt>
                <c:pt idx="30">
                  <c:v>-18</c:v>
                </c:pt>
                <c:pt idx="31">
                  <c:v>-19</c:v>
                </c:pt>
                <c:pt idx="32">
                  <c:v>-20</c:v>
                </c:pt>
                <c:pt idx="33">
                  <c:v>-21</c:v>
                </c:pt>
                <c:pt idx="34">
                  <c:v>-22</c:v>
                </c:pt>
                <c:pt idx="35">
                  <c:v>-23</c:v>
                </c:pt>
              </c:numCache>
            </c:numRef>
          </c:cat>
          <c:val>
            <c:numRef>
              <c:f>'TI Asumisterveysohje 2003'!$E$43:$E$78</c:f>
              <c:numCache>
                <c:ptCount val="36"/>
                <c:pt idx="0">
                  <c:v>20.846153846153847</c:v>
                </c:pt>
                <c:pt idx="1">
                  <c:v>20.73076923076923</c:v>
                </c:pt>
                <c:pt idx="2">
                  <c:v>20.615384615384613</c:v>
                </c:pt>
                <c:pt idx="3">
                  <c:v>20.5</c:v>
                </c:pt>
                <c:pt idx="4">
                  <c:v>20.384615384615383</c:v>
                </c:pt>
                <c:pt idx="5">
                  <c:v>20.269230769230766</c:v>
                </c:pt>
                <c:pt idx="6">
                  <c:v>20.153846153846153</c:v>
                </c:pt>
                <c:pt idx="7">
                  <c:v>20.03846153846154</c:v>
                </c:pt>
                <c:pt idx="8">
                  <c:v>19.92307692307692</c:v>
                </c:pt>
                <c:pt idx="9">
                  <c:v>19.807692307692307</c:v>
                </c:pt>
                <c:pt idx="10">
                  <c:v>19.69230769230769</c:v>
                </c:pt>
                <c:pt idx="11">
                  <c:v>19.576923076923077</c:v>
                </c:pt>
                <c:pt idx="12">
                  <c:v>19.46153846153846</c:v>
                </c:pt>
                <c:pt idx="13">
                  <c:v>19.346153846153843</c:v>
                </c:pt>
                <c:pt idx="14">
                  <c:v>19.23076923076923</c:v>
                </c:pt>
                <c:pt idx="15">
                  <c:v>19.115384615384613</c:v>
                </c:pt>
                <c:pt idx="16">
                  <c:v>19</c:v>
                </c:pt>
                <c:pt idx="17">
                  <c:v>18.88461538461538</c:v>
                </c:pt>
                <c:pt idx="18">
                  <c:v>18.769230769230766</c:v>
                </c:pt>
                <c:pt idx="19">
                  <c:v>18.653846153846153</c:v>
                </c:pt>
                <c:pt idx="20">
                  <c:v>18.538461538461533</c:v>
                </c:pt>
                <c:pt idx="21">
                  <c:v>18.42307692307692</c:v>
                </c:pt>
                <c:pt idx="22">
                  <c:v>18.307692307692307</c:v>
                </c:pt>
                <c:pt idx="23">
                  <c:v>18.19230769230769</c:v>
                </c:pt>
                <c:pt idx="24">
                  <c:v>18.076923076923077</c:v>
                </c:pt>
                <c:pt idx="25">
                  <c:v>17.961538461538456</c:v>
                </c:pt>
                <c:pt idx="26">
                  <c:v>17.846153846153843</c:v>
                </c:pt>
                <c:pt idx="27">
                  <c:v>17.730769230769226</c:v>
                </c:pt>
                <c:pt idx="28">
                  <c:v>17.615384615384613</c:v>
                </c:pt>
                <c:pt idx="29">
                  <c:v>17.499999999999993</c:v>
                </c:pt>
                <c:pt idx="30">
                  <c:v>17.38461538461538</c:v>
                </c:pt>
                <c:pt idx="31">
                  <c:v>17.269230769230766</c:v>
                </c:pt>
                <c:pt idx="32">
                  <c:v>17.153846153846153</c:v>
                </c:pt>
                <c:pt idx="33">
                  <c:v>17.038461538461533</c:v>
                </c:pt>
                <c:pt idx="34">
                  <c:v>16.92307692307692</c:v>
                </c:pt>
                <c:pt idx="35">
                  <c:v>16.807692307692307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'TI Asumisterveysohje 2003'!$F$42</c:f>
              <c:strCache>
                <c:ptCount val="1"/>
                <c:pt idx="0">
                  <c:v>80,8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 Asumisterveysohje 2003'!$C$43:$C$79</c:f>
              <c:numCache>
                <c:ptCount val="36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-1</c:v>
                </c:pt>
                <c:pt idx="14">
                  <c:v>-2</c:v>
                </c:pt>
                <c:pt idx="15">
                  <c:v>-3</c:v>
                </c:pt>
                <c:pt idx="16">
                  <c:v>-4</c:v>
                </c:pt>
                <c:pt idx="17">
                  <c:v>-5</c:v>
                </c:pt>
                <c:pt idx="18">
                  <c:v>-6</c:v>
                </c:pt>
                <c:pt idx="19">
                  <c:v>-7</c:v>
                </c:pt>
                <c:pt idx="20">
                  <c:v>-8</c:v>
                </c:pt>
                <c:pt idx="21">
                  <c:v>-9</c:v>
                </c:pt>
                <c:pt idx="22">
                  <c:v>-10</c:v>
                </c:pt>
                <c:pt idx="23">
                  <c:v>-11</c:v>
                </c:pt>
                <c:pt idx="24">
                  <c:v>-12</c:v>
                </c:pt>
                <c:pt idx="25">
                  <c:v>-13</c:v>
                </c:pt>
                <c:pt idx="26">
                  <c:v>-14</c:v>
                </c:pt>
                <c:pt idx="27">
                  <c:v>-15</c:v>
                </c:pt>
                <c:pt idx="28">
                  <c:v>-16</c:v>
                </c:pt>
                <c:pt idx="29">
                  <c:v>-17</c:v>
                </c:pt>
                <c:pt idx="30">
                  <c:v>-18</c:v>
                </c:pt>
                <c:pt idx="31">
                  <c:v>-19</c:v>
                </c:pt>
                <c:pt idx="32">
                  <c:v>-20</c:v>
                </c:pt>
                <c:pt idx="33">
                  <c:v>-21</c:v>
                </c:pt>
                <c:pt idx="34">
                  <c:v>-22</c:v>
                </c:pt>
                <c:pt idx="35">
                  <c:v>-23</c:v>
                </c:pt>
              </c:numCache>
            </c:numRef>
          </c:cat>
          <c:val>
            <c:numRef>
              <c:f>'TI Asumisterveysohje 2003'!$F$43:$F$78</c:f>
              <c:numCache>
                <c:ptCount val="36"/>
                <c:pt idx="0">
                  <c:v>20.076923076923077</c:v>
                </c:pt>
                <c:pt idx="1">
                  <c:v>19.884615384615387</c:v>
                </c:pt>
                <c:pt idx="2">
                  <c:v>19.692307692307693</c:v>
                </c:pt>
                <c:pt idx="3">
                  <c:v>19.5</c:v>
                </c:pt>
                <c:pt idx="4">
                  <c:v>19.30769230769231</c:v>
                </c:pt>
                <c:pt idx="5">
                  <c:v>19.115384615384617</c:v>
                </c:pt>
                <c:pt idx="6">
                  <c:v>18.923076923076923</c:v>
                </c:pt>
                <c:pt idx="7">
                  <c:v>18.730769230769234</c:v>
                </c:pt>
                <c:pt idx="8">
                  <c:v>18.53846153846154</c:v>
                </c:pt>
                <c:pt idx="9">
                  <c:v>18.346153846153847</c:v>
                </c:pt>
                <c:pt idx="10">
                  <c:v>18.153846153846153</c:v>
                </c:pt>
                <c:pt idx="11">
                  <c:v>17.961538461538463</c:v>
                </c:pt>
                <c:pt idx="12">
                  <c:v>17.76923076923077</c:v>
                </c:pt>
                <c:pt idx="13">
                  <c:v>17.57692307692308</c:v>
                </c:pt>
                <c:pt idx="14">
                  <c:v>17.384615384615387</c:v>
                </c:pt>
                <c:pt idx="15">
                  <c:v>17.192307692307693</c:v>
                </c:pt>
                <c:pt idx="16">
                  <c:v>17</c:v>
                </c:pt>
                <c:pt idx="17">
                  <c:v>16.80769230769231</c:v>
                </c:pt>
                <c:pt idx="18">
                  <c:v>16.61538461538462</c:v>
                </c:pt>
                <c:pt idx="19">
                  <c:v>16.423076923076923</c:v>
                </c:pt>
                <c:pt idx="20">
                  <c:v>16.230769230769234</c:v>
                </c:pt>
                <c:pt idx="21">
                  <c:v>16.038461538461537</c:v>
                </c:pt>
                <c:pt idx="22">
                  <c:v>15.846153846153847</c:v>
                </c:pt>
                <c:pt idx="23">
                  <c:v>15.653846153846157</c:v>
                </c:pt>
                <c:pt idx="24">
                  <c:v>15.461538461538463</c:v>
                </c:pt>
                <c:pt idx="25">
                  <c:v>15.26923076923077</c:v>
                </c:pt>
                <c:pt idx="26">
                  <c:v>15.076923076923077</c:v>
                </c:pt>
                <c:pt idx="27">
                  <c:v>14.884615384615387</c:v>
                </c:pt>
                <c:pt idx="28">
                  <c:v>14.692307692307693</c:v>
                </c:pt>
                <c:pt idx="29">
                  <c:v>14.5</c:v>
                </c:pt>
                <c:pt idx="30">
                  <c:v>14.307692307692307</c:v>
                </c:pt>
                <c:pt idx="31">
                  <c:v>14.11538461538462</c:v>
                </c:pt>
                <c:pt idx="32">
                  <c:v>13.923076923076927</c:v>
                </c:pt>
                <c:pt idx="33">
                  <c:v>13.730769230769234</c:v>
                </c:pt>
                <c:pt idx="34">
                  <c:v>13.53846153846154</c:v>
                </c:pt>
                <c:pt idx="35">
                  <c:v>13.346153846153847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'TI Asumisterveysohje 2003'!$G$42</c:f>
              <c:strCache>
                <c:ptCount val="1"/>
                <c:pt idx="0">
                  <c:v>75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'TI Asumisterveysohje 2003'!$C$43:$C$79</c:f>
              <c:numCache>
                <c:ptCount val="36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-1</c:v>
                </c:pt>
                <c:pt idx="14">
                  <c:v>-2</c:v>
                </c:pt>
                <c:pt idx="15">
                  <c:v>-3</c:v>
                </c:pt>
                <c:pt idx="16">
                  <c:v>-4</c:v>
                </c:pt>
                <c:pt idx="17">
                  <c:v>-5</c:v>
                </c:pt>
                <c:pt idx="18">
                  <c:v>-6</c:v>
                </c:pt>
                <c:pt idx="19">
                  <c:v>-7</c:v>
                </c:pt>
                <c:pt idx="20">
                  <c:v>-8</c:v>
                </c:pt>
                <c:pt idx="21">
                  <c:v>-9</c:v>
                </c:pt>
                <c:pt idx="22">
                  <c:v>-10</c:v>
                </c:pt>
                <c:pt idx="23">
                  <c:v>-11</c:v>
                </c:pt>
                <c:pt idx="24">
                  <c:v>-12</c:v>
                </c:pt>
                <c:pt idx="25">
                  <c:v>-13</c:v>
                </c:pt>
                <c:pt idx="26">
                  <c:v>-14</c:v>
                </c:pt>
                <c:pt idx="27">
                  <c:v>-15</c:v>
                </c:pt>
                <c:pt idx="28">
                  <c:v>-16</c:v>
                </c:pt>
                <c:pt idx="29">
                  <c:v>-17</c:v>
                </c:pt>
                <c:pt idx="30">
                  <c:v>-18</c:v>
                </c:pt>
                <c:pt idx="31">
                  <c:v>-19</c:v>
                </c:pt>
                <c:pt idx="32">
                  <c:v>-20</c:v>
                </c:pt>
                <c:pt idx="33">
                  <c:v>-21</c:v>
                </c:pt>
                <c:pt idx="34">
                  <c:v>-22</c:v>
                </c:pt>
                <c:pt idx="35">
                  <c:v>-23</c:v>
                </c:pt>
              </c:numCache>
            </c:numRef>
          </c:cat>
          <c:val>
            <c:numRef>
              <c:f>'TI Asumisterveysohje 2003'!$G$43:$G$78</c:f>
              <c:numCache>
                <c:ptCount val="36"/>
                <c:pt idx="0">
                  <c:v>19.5</c:v>
                </c:pt>
                <c:pt idx="1">
                  <c:v>19.25</c:v>
                </c:pt>
                <c:pt idx="2">
                  <c:v>19</c:v>
                </c:pt>
                <c:pt idx="3">
                  <c:v>18.75</c:v>
                </c:pt>
                <c:pt idx="4">
                  <c:v>18.5</c:v>
                </c:pt>
                <c:pt idx="5">
                  <c:v>18.25</c:v>
                </c:pt>
                <c:pt idx="6">
                  <c:v>18</c:v>
                </c:pt>
                <c:pt idx="7">
                  <c:v>17.75</c:v>
                </c:pt>
                <c:pt idx="8">
                  <c:v>17.5</c:v>
                </c:pt>
                <c:pt idx="9">
                  <c:v>17.25</c:v>
                </c:pt>
                <c:pt idx="10">
                  <c:v>17</c:v>
                </c:pt>
                <c:pt idx="11">
                  <c:v>16.75</c:v>
                </c:pt>
                <c:pt idx="12">
                  <c:v>16.5</c:v>
                </c:pt>
                <c:pt idx="13">
                  <c:v>16.25</c:v>
                </c:pt>
                <c:pt idx="14">
                  <c:v>16</c:v>
                </c:pt>
                <c:pt idx="15">
                  <c:v>15.75</c:v>
                </c:pt>
                <c:pt idx="16">
                  <c:v>15.5</c:v>
                </c:pt>
                <c:pt idx="17">
                  <c:v>15.25</c:v>
                </c:pt>
                <c:pt idx="18">
                  <c:v>15</c:v>
                </c:pt>
                <c:pt idx="19">
                  <c:v>14.75</c:v>
                </c:pt>
                <c:pt idx="20">
                  <c:v>14.5</c:v>
                </c:pt>
                <c:pt idx="21">
                  <c:v>14.25</c:v>
                </c:pt>
                <c:pt idx="22">
                  <c:v>14</c:v>
                </c:pt>
                <c:pt idx="23">
                  <c:v>13.75</c:v>
                </c:pt>
                <c:pt idx="24">
                  <c:v>13.5</c:v>
                </c:pt>
                <c:pt idx="25">
                  <c:v>13.25</c:v>
                </c:pt>
                <c:pt idx="26">
                  <c:v>13</c:v>
                </c:pt>
                <c:pt idx="27">
                  <c:v>12.75</c:v>
                </c:pt>
                <c:pt idx="28">
                  <c:v>12.5</c:v>
                </c:pt>
                <c:pt idx="29">
                  <c:v>12.25</c:v>
                </c:pt>
                <c:pt idx="30">
                  <c:v>12</c:v>
                </c:pt>
                <c:pt idx="31">
                  <c:v>11.75</c:v>
                </c:pt>
                <c:pt idx="32">
                  <c:v>11.5</c:v>
                </c:pt>
                <c:pt idx="33">
                  <c:v>11.25</c:v>
                </c:pt>
                <c:pt idx="34">
                  <c:v>11</c:v>
                </c:pt>
                <c:pt idx="35">
                  <c:v>10.75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'TI Asumisterveysohje 2003'!$H$42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'TI Asumisterveysohje 2003'!$C$43:$C$79</c:f>
              <c:numCache>
                <c:ptCount val="36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-1</c:v>
                </c:pt>
                <c:pt idx="14">
                  <c:v>-2</c:v>
                </c:pt>
                <c:pt idx="15">
                  <c:v>-3</c:v>
                </c:pt>
                <c:pt idx="16">
                  <c:v>-4</c:v>
                </c:pt>
                <c:pt idx="17">
                  <c:v>-5</c:v>
                </c:pt>
                <c:pt idx="18">
                  <c:v>-6</c:v>
                </c:pt>
                <c:pt idx="19">
                  <c:v>-7</c:v>
                </c:pt>
                <c:pt idx="20">
                  <c:v>-8</c:v>
                </c:pt>
                <c:pt idx="21">
                  <c:v>-9</c:v>
                </c:pt>
                <c:pt idx="22">
                  <c:v>-10</c:v>
                </c:pt>
                <c:pt idx="23">
                  <c:v>-11</c:v>
                </c:pt>
                <c:pt idx="24">
                  <c:v>-12</c:v>
                </c:pt>
                <c:pt idx="25">
                  <c:v>-13</c:v>
                </c:pt>
                <c:pt idx="26">
                  <c:v>-14</c:v>
                </c:pt>
                <c:pt idx="27">
                  <c:v>-15</c:v>
                </c:pt>
                <c:pt idx="28">
                  <c:v>-16</c:v>
                </c:pt>
                <c:pt idx="29">
                  <c:v>-17</c:v>
                </c:pt>
                <c:pt idx="30">
                  <c:v>-18</c:v>
                </c:pt>
                <c:pt idx="31">
                  <c:v>-19</c:v>
                </c:pt>
                <c:pt idx="32">
                  <c:v>-20</c:v>
                </c:pt>
                <c:pt idx="33">
                  <c:v>-21</c:v>
                </c:pt>
                <c:pt idx="34">
                  <c:v>-22</c:v>
                </c:pt>
                <c:pt idx="35">
                  <c:v>-23</c:v>
                </c:pt>
              </c:numCache>
            </c:numRef>
          </c:cat>
          <c:val>
            <c:numRef>
              <c:f>'TI Asumisterveysohje 2003'!$H$43:$H$78</c:f>
              <c:numCache>
                <c:ptCount val="36"/>
                <c:pt idx="0">
                  <c:v>19</c:v>
                </c:pt>
                <c:pt idx="1">
                  <c:v>18.7</c:v>
                </c:pt>
                <c:pt idx="2">
                  <c:v>18.4</c:v>
                </c:pt>
                <c:pt idx="3">
                  <c:v>18.1</c:v>
                </c:pt>
                <c:pt idx="4">
                  <c:v>17.8</c:v>
                </c:pt>
                <c:pt idx="5">
                  <c:v>17.5</c:v>
                </c:pt>
                <c:pt idx="6">
                  <c:v>17.2</c:v>
                </c:pt>
                <c:pt idx="7">
                  <c:v>16.9</c:v>
                </c:pt>
                <c:pt idx="8">
                  <c:v>16.6</c:v>
                </c:pt>
                <c:pt idx="9">
                  <c:v>16.3</c:v>
                </c:pt>
                <c:pt idx="10">
                  <c:v>16</c:v>
                </c:pt>
                <c:pt idx="11">
                  <c:v>15.7</c:v>
                </c:pt>
                <c:pt idx="12">
                  <c:v>15.4</c:v>
                </c:pt>
                <c:pt idx="13">
                  <c:v>15.100000000000001</c:v>
                </c:pt>
                <c:pt idx="14">
                  <c:v>14.8</c:v>
                </c:pt>
                <c:pt idx="15">
                  <c:v>14.5</c:v>
                </c:pt>
                <c:pt idx="16">
                  <c:v>14.2</c:v>
                </c:pt>
                <c:pt idx="17">
                  <c:v>13.899999999999999</c:v>
                </c:pt>
                <c:pt idx="18">
                  <c:v>13.600000000000001</c:v>
                </c:pt>
                <c:pt idx="19">
                  <c:v>13.3</c:v>
                </c:pt>
                <c:pt idx="20">
                  <c:v>13</c:v>
                </c:pt>
                <c:pt idx="21">
                  <c:v>12.7</c:v>
                </c:pt>
                <c:pt idx="22">
                  <c:v>12.399999999999999</c:v>
                </c:pt>
                <c:pt idx="23">
                  <c:v>12.100000000000001</c:v>
                </c:pt>
                <c:pt idx="24">
                  <c:v>11.8</c:v>
                </c:pt>
                <c:pt idx="25">
                  <c:v>11.5</c:v>
                </c:pt>
                <c:pt idx="26">
                  <c:v>11.2</c:v>
                </c:pt>
                <c:pt idx="27">
                  <c:v>10.899999999999999</c:v>
                </c:pt>
                <c:pt idx="28">
                  <c:v>10.600000000000001</c:v>
                </c:pt>
                <c:pt idx="29">
                  <c:v>10.3</c:v>
                </c:pt>
                <c:pt idx="30">
                  <c:v>10</c:v>
                </c:pt>
                <c:pt idx="31">
                  <c:v>9.7</c:v>
                </c:pt>
                <c:pt idx="32">
                  <c:v>9.399999999999999</c:v>
                </c:pt>
                <c:pt idx="33">
                  <c:v>9.100000000000001</c:v>
                </c:pt>
                <c:pt idx="34">
                  <c:v>8.8</c:v>
                </c:pt>
                <c:pt idx="35">
                  <c:v>8.5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'TI Asumisterveysohje 2003'!$I$42</c:f>
              <c:strCache>
                <c:ptCount val="1"/>
                <c:pt idx="0">
                  <c:v>65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 Asumisterveysohje 2003'!$C$43:$C$79</c:f>
              <c:numCache>
                <c:ptCount val="36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-1</c:v>
                </c:pt>
                <c:pt idx="14">
                  <c:v>-2</c:v>
                </c:pt>
                <c:pt idx="15">
                  <c:v>-3</c:v>
                </c:pt>
                <c:pt idx="16">
                  <c:v>-4</c:v>
                </c:pt>
                <c:pt idx="17">
                  <c:v>-5</c:v>
                </c:pt>
                <c:pt idx="18">
                  <c:v>-6</c:v>
                </c:pt>
                <c:pt idx="19">
                  <c:v>-7</c:v>
                </c:pt>
                <c:pt idx="20">
                  <c:v>-8</c:v>
                </c:pt>
                <c:pt idx="21">
                  <c:v>-9</c:v>
                </c:pt>
                <c:pt idx="22">
                  <c:v>-10</c:v>
                </c:pt>
                <c:pt idx="23">
                  <c:v>-11</c:v>
                </c:pt>
                <c:pt idx="24">
                  <c:v>-12</c:v>
                </c:pt>
                <c:pt idx="25">
                  <c:v>-13</c:v>
                </c:pt>
                <c:pt idx="26">
                  <c:v>-14</c:v>
                </c:pt>
                <c:pt idx="27">
                  <c:v>-15</c:v>
                </c:pt>
                <c:pt idx="28">
                  <c:v>-16</c:v>
                </c:pt>
                <c:pt idx="29">
                  <c:v>-17</c:v>
                </c:pt>
                <c:pt idx="30">
                  <c:v>-18</c:v>
                </c:pt>
                <c:pt idx="31">
                  <c:v>-19</c:v>
                </c:pt>
                <c:pt idx="32">
                  <c:v>-20</c:v>
                </c:pt>
                <c:pt idx="33">
                  <c:v>-21</c:v>
                </c:pt>
                <c:pt idx="34">
                  <c:v>-22</c:v>
                </c:pt>
                <c:pt idx="35">
                  <c:v>-23</c:v>
                </c:pt>
              </c:numCache>
            </c:numRef>
          </c:cat>
          <c:val>
            <c:numRef>
              <c:f>'TI Asumisterveysohje 2003'!$I$43:$I$78</c:f>
              <c:numCache>
                <c:ptCount val="36"/>
                <c:pt idx="0">
                  <c:v>18.5</c:v>
                </c:pt>
                <c:pt idx="1">
                  <c:v>18.15</c:v>
                </c:pt>
                <c:pt idx="2">
                  <c:v>17.8</c:v>
                </c:pt>
                <c:pt idx="3">
                  <c:v>17.45</c:v>
                </c:pt>
                <c:pt idx="4">
                  <c:v>17.1</c:v>
                </c:pt>
                <c:pt idx="5">
                  <c:v>16.75</c:v>
                </c:pt>
                <c:pt idx="6">
                  <c:v>16.4</c:v>
                </c:pt>
                <c:pt idx="7">
                  <c:v>16.05</c:v>
                </c:pt>
                <c:pt idx="8">
                  <c:v>15.7</c:v>
                </c:pt>
                <c:pt idx="9">
                  <c:v>15.35</c:v>
                </c:pt>
                <c:pt idx="10">
                  <c:v>15</c:v>
                </c:pt>
                <c:pt idx="11">
                  <c:v>14.65</c:v>
                </c:pt>
                <c:pt idx="12">
                  <c:v>14.3</c:v>
                </c:pt>
                <c:pt idx="13">
                  <c:v>13.95</c:v>
                </c:pt>
                <c:pt idx="14">
                  <c:v>13.6</c:v>
                </c:pt>
                <c:pt idx="15">
                  <c:v>13.25</c:v>
                </c:pt>
                <c:pt idx="16">
                  <c:v>12.899999999999999</c:v>
                </c:pt>
                <c:pt idx="17">
                  <c:v>12.55</c:v>
                </c:pt>
                <c:pt idx="18">
                  <c:v>12.2</c:v>
                </c:pt>
                <c:pt idx="19">
                  <c:v>11.850000000000001</c:v>
                </c:pt>
                <c:pt idx="20">
                  <c:v>11.5</c:v>
                </c:pt>
                <c:pt idx="21">
                  <c:v>11.149999999999999</c:v>
                </c:pt>
                <c:pt idx="22">
                  <c:v>10.8</c:v>
                </c:pt>
                <c:pt idx="23">
                  <c:v>10.45</c:v>
                </c:pt>
                <c:pt idx="24">
                  <c:v>10.100000000000001</c:v>
                </c:pt>
                <c:pt idx="25">
                  <c:v>9.75</c:v>
                </c:pt>
                <c:pt idx="26">
                  <c:v>9.399999999999999</c:v>
                </c:pt>
                <c:pt idx="27">
                  <c:v>9.05</c:v>
                </c:pt>
                <c:pt idx="28">
                  <c:v>8.7</c:v>
                </c:pt>
                <c:pt idx="29">
                  <c:v>8.350000000000001</c:v>
                </c:pt>
                <c:pt idx="30">
                  <c:v>8</c:v>
                </c:pt>
                <c:pt idx="31">
                  <c:v>7.649999999999999</c:v>
                </c:pt>
                <c:pt idx="32">
                  <c:v>7.300000000000001</c:v>
                </c:pt>
                <c:pt idx="33">
                  <c:v>6.949999999999999</c:v>
                </c:pt>
                <c:pt idx="34">
                  <c:v>6.600000000000001</c:v>
                </c:pt>
                <c:pt idx="35">
                  <c:v>6.25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'TI Asumisterveysohje 2003'!$J$42</c:f>
              <c:strCache>
                <c:ptCount val="1"/>
                <c:pt idx="0">
                  <c:v>61,5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'TI Asumisterveysohje 2003'!$C$43:$C$79</c:f>
              <c:numCache>
                <c:ptCount val="36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-1</c:v>
                </c:pt>
                <c:pt idx="14">
                  <c:v>-2</c:v>
                </c:pt>
                <c:pt idx="15">
                  <c:v>-3</c:v>
                </c:pt>
                <c:pt idx="16">
                  <c:v>-4</c:v>
                </c:pt>
                <c:pt idx="17">
                  <c:v>-5</c:v>
                </c:pt>
                <c:pt idx="18">
                  <c:v>-6</c:v>
                </c:pt>
                <c:pt idx="19">
                  <c:v>-7</c:v>
                </c:pt>
                <c:pt idx="20">
                  <c:v>-8</c:v>
                </c:pt>
                <c:pt idx="21">
                  <c:v>-9</c:v>
                </c:pt>
                <c:pt idx="22">
                  <c:v>-10</c:v>
                </c:pt>
                <c:pt idx="23">
                  <c:v>-11</c:v>
                </c:pt>
                <c:pt idx="24">
                  <c:v>-12</c:v>
                </c:pt>
                <c:pt idx="25">
                  <c:v>-13</c:v>
                </c:pt>
                <c:pt idx="26">
                  <c:v>-14</c:v>
                </c:pt>
                <c:pt idx="27">
                  <c:v>-15</c:v>
                </c:pt>
                <c:pt idx="28">
                  <c:v>-16</c:v>
                </c:pt>
                <c:pt idx="29">
                  <c:v>-17</c:v>
                </c:pt>
                <c:pt idx="30">
                  <c:v>-18</c:v>
                </c:pt>
                <c:pt idx="31">
                  <c:v>-19</c:v>
                </c:pt>
                <c:pt idx="32">
                  <c:v>-20</c:v>
                </c:pt>
                <c:pt idx="33">
                  <c:v>-21</c:v>
                </c:pt>
                <c:pt idx="34">
                  <c:v>-22</c:v>
                </c:pt>
                <c:pt idx="35">
                  <c:v>-23</c:v>
                </c:pt>
              </c:numCache>
            </c:numRef>
          </c:cat>
          <c:val>
            <c:numRef>
              <c:f>'TI Asumisterveysohje 2003'!$J$43:$J$78</c:f>
              <c:numCache>
                <c:ptCount val="36"/>
                <c:pt idx="0">
                  <c:v>18.153846153846153</c:v>
                </c:pt>
                <c:pt idx="1">
                  <c:v>17.76923076923077</c:v>
                </c:pt>
                <c:pt idx="2">
                  <c:v>17.384615384615383</c:v>
                </c:pt>
                <c:pt idx="3">
                  <c:v>17</c:v>
                </c:pt>
                <c:pt idx="4">
                  <c:v>16.615384615384613</c:v>
                </c:pt>
                <c:pt idx="5">
                  <c:v>16.230769230769234</c:v>
                </c:pt>
                <c:pt idx="6">
                  <c:v>15.846153846153847</c:v>
                </c:pt>
                <c:pt idx="7">
                  <c:v>15.461538461538462</c:v>
                </c:pt>
                <c:pt idx="8">
                  <c:v>15.076923076923077</c:v>
                </c:pt>
                <c:pt idx="9">
                  <c:v>14.692307692307693</c:v>
                </c:pt>
                <c:pt idx="10">
                  <c:v>14.307692307692307</c:v>
                </c:pt>
                <c:pt idx="11">
                  <c:v>13.923076923076923</c:v>
                </c:pt>
                <c:pt idx="12">
                  <c:v>13.538461538461538</c:v>
                </c:pt>
                <c:pt idx="13">
                  <c:v>13.153846153846155</c:v>
                </c:pt>
                <c:pt idx="14">
                  <c:v>12.769230769230768</c:v>
                </c:pt>
                <c:pt idx="15">
                  <c:v>12.384615384615385</c:v>
                </c:pt>
                <c:pt idx="16">
                  <c:v>12</c:v>
                </c:pt>
                <c:pt idx="17">
                  <c:v>11.615384615384617</c:v>
                </c:pt>
                <c:pt idx="18">
                  <c:v>11.23076923076923</c:v>
                </c:pt>
                <c:pt idx="19">
                  <c:v>10.846153846153847</c:v>
                </c:pt>
                <c:pt idx="20">
                  <c:v>10.461538461538463</c:v>
                </c:pt>
                <c:pt idx="21">
                  <c:v>10.07692307692308</c:v>
                </c:pt>
                <c:pt idx="22">
                  <c:v>9.692307692307693</c:v>
                </c:pt>
                <c:pt idx="23">
                  <c:v>9.307692307692307</c:v>
                </c:pt>
                <c:pt idx="24">
                  <c:v>8.923076923076923</c:v>
                </c:pt>
                <c:pt idx="25">
                  <c:v>8.538461538461537</c:v>
                </c:pt>
                <c:pt idx="26">
                  <c:v>8.153846153846153</c:v>
                </c:pt>
                <c:pt idx="27">
                  <c:v>7.76923076923077</c:v>
                </c:pt>
                <c:pt idx="28">
                  <c:v>7.384615384615387</c:v>
                </c:pt>
                <c:pt idx="29">
                  <c:v>7</c:v>
                </c:pt>
                <c:pt idx="30">
                  <c:v>6.615384615384613</c:v>
                </c:pt>
                <c:pt idx="31">
                  <c:v>6.2307692307692335</c:v>
                </c:pt>
                <c:pt idx="32">
                  <c:v>5.846153846153847</c:v>
                </c:pt>
                <c:pt idx="33">
                  <c:v>5.4615384615384635</c:v>
                </c:pt>
                <c:pt idx="34">
                  <c:v>5.076923076923077</c:v>
                </c:pt>
                <c:pt idx="35">
                  <c:v>4.692307692307693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'TI Asumisterveysohje 2003'!$K$42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'TI Asumisterveysohje 2003'!$C$43:$C$79</c:f>
              <c:numCache>
                <c:ptCount val="36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-1</c:v>
                </c:pt>
                <c:pt idx="14">
                  <c:v>-2</c:v>
                </c:pt>
                <c:pt idx="15">
                  <c:v>-3</c:v>
                </c:pt>
                <c:pt idx="16">
                  <c:v>-4</c:v>
                </c:pt>
                <c:pt idx="17">
                  <c:v>-5</c:v>
                </c:pt>
                <c:pt idx="18">
                  <c:v>-6</c:v>
                </c:pt>
                <c:pt idx="19">
                  <c:v>-7</c:v>
                </c:pt>
                <c:pt idx="20">
                  <c:v>-8</c:v>
                </c:pt>
                <c:pt idx="21">
                  <c:v>-9</c:v>
                </c:pt>
                <c:pt idx="22">
                  <c:v>-10</c:v>
                </c:pt>
                <c:pt idx="23">
                  <c:v>-11</c:v>
                </c:pt>
                <c:pt idx="24">
                  <c:v>-12</c:v>
                </c:pt>
                <c:pt idx="25">
                  <c:v>-13</c:v>
                </c:pt>
                <c:pt idx="26">
                  <c:v>-14</c:v>
                </c:pt>
                <c:pt idx="27">
                  <c:v>-15</c:v>
                </c:pt>
                <c:pt idx="28">
                  <c:v>-16</c:v>
                </c:pt>
                <c:pt idx="29">
                  <c:v>-17</c:v>
                </c:pt>
                <c:pt idx="30">
                  <c:v>-18</c:v>
                </c:pt>
                <c:pt idx="31">
                  <c:v>-19</c:v>
                </c:pt>
                <c:pt idx="32">
                  <c:v>-20</c:v>
                </c:pt>
                <c:pt idx="33">
                  <c:v>-21</c:v>
                </c:pt>
                <c:pt idx="34">
                  <c:v>-22</c:v>
                </c:pt>
                <c:pt idx="35">
                  <c:v>-23</c:v>
                </c:pt>
              </c:numCache>
            </c:numRef>
          </c:cat>
          <c:val>
            <c:numRef>
              <c:f>'TI Asumisterveysohje 2003'!$K$43:$K$78</c:f>
              <c:numCache>
                <c:ptCount val="36"/>
                <c:pt idx="0">
                  <c:v>18</c:v>
                </c:pt>
                <c:pt idx="1">
                  <c:v>17.6</c:v>
                </c:pt>
                <c:pt idx="2">
                  <c:v>17.2</c:v>
                </c:pt>
                <c:pt idx="3">
                  <c:v>16.8</c:v>
                </c:pt>
                <c:pt idx="4">
                  <c:v>16.4</c:v>
                </c:pt>
                <c:pt idx="5">
                  <c:v>16</c:v>
                </c:pt>
                <c:pt idx="6">
                  <c:v>15.6</c:v>
                </c:pt>
                <c:pt idx="7">
                  <c:v>15.2</c:v>
                </c:pt>
                <c:pt idx="8">
                  <c:v>14.8</c:v>
                </c:pt>
                <c:pt idx="9">
                  <c:v>14.4</c:v>
                </c:pt>
                <c:pt idx="10">
                  <c:v>14</c:v>
                </c:pt>
                <c:pt idx="11">
                  <c:v>13.6</c:v>
                </c:pt>
                <c:pt idx="12">
                  <c:v>13.2</c:v>
                </c:pt>
                <c:pt idx="13">
                  <c:v>12.8</c:v>
                </c:pt>
                <c:pt idx="14">
                  <c:v>12.4</c:v>
                </c:pt>
                <c:pt idx="15">
                  <c:v>12</c:v>
                </c:pt>
                <c:pt idx="16">
                  <c:v>11.6</c:v>
                </c:pt>
                <c:pt idx="17">
                  <c:v>11.2</c:v>
                </c:pt>
                <c:pt idx="18">
                  <c:v>10.8</c:v>
                </c:pt>
                <c:pt idx="19">
                  <c:v>10.399999999999999</c:v>
                </c:pt>
                <c:pt idx="20">
                  <c:v>10</c:v>
                </c:pt>
                <c:pt idx="21">
                  <c:v>9.600000000000001</c:v>
                </c:pt>
                <c:pt idx="22">
                  <c:v>9.2</c:v>
                </c:pt>
                <c:pt idx="23">
                  <c:v>8.8</c:v>
                </c:pt>
                <c:pt idx="24">
                  <c:v>8.399999999999999</c:v>
                </c:pt>
                <c:pt idx="25">
                  <c:v>8</c:v>
                </c:pt>
                <c:pt idx="26">
                  <c:v>7.600000000000001</c:v>
                </c:pt>
                <c:pt idx="27">
                  <c:v>7.199999999999999</c:v>
                </c:pt>
                <c:pt idx="28">
                  <c:v>6.800000000000001</c:v>
                </c:pt>
                <c:pt idx="29">
                  <c:v>6.399999999999999</c:v>
                </c:pt>
                <c:pt idx="30">
                  <c:v>6</c:v>
                </c:pt>
                <c:pt idx="31">
                  <c:v>5.600000000000001</c:v>
                </c:pt>
                <c:pt idx="32">
                  <c:v>5.199999999999999</c:v>
                </c:pt>
                <c:pt idx="33">
                  <c:v>4.800000000000001</c:v>
                </c:pt>
                <c:pt idx="34">
                  <c:v>4.399999999999999</c:v>
                </c:pt>
                <c:pt idx="35">
                  <c:v>4</c:v>
                </c:pt>
              </c:numCache>
            </c:numRef>
          </c:val>
          <c:smooth val="0"/>
        </c:ser>
        <c:marker val="1"/>
        <c:axId val="64195619"/>
        <c:axId val="40889660"/>
      </c:lineChart>
      <c:catAx>
        <c:axId val="64195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Kuvitellut ulkolämpötilat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0889660"/>
        <c:crosses val="autoZero"/>
        <c:auto val="1"/>
        <c:lblOffset val="100"/>
        <c:tickLblSkip val="5"/>
        <c:noMultiLvlLbl val="0"/>
      </c:catAx>
      <c:valAx>
        <c:axId val="40889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Indeksoidut sisäpintalämpötilat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95619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1"/>
          <c:y val="0.96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39</xdr:row>
      <xdr:rowOff>0</xdr:rowOff>
    </xdr:from>
    <xdr:to>
      <xdr:col>21</xdr:col>
      <xdr:colOff>504825</xdr:colOff>
      <xdr:row>78</xdr:row>
      <xdr:rowOff>9525</xdr:rowOff>
    </xdr:to>
    <xdr:graphicFrame>
      <xdr:nvGraphicFramePr>
        <xdr:cNvPr id="1" name="Chart 1"/>
        <xdr:cNvGraphicFramePr/>
      </xdr:nvGraphicFramePr>
      <xdr:xfrm>
        <a:off x="6010275" y="8143875"/>
        <a:ext cx="5791200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39</xdr:row>
      <xdr:rowOff>0</xdr:rowOff>
    </xdr:from>
    <xdr:to>
      <xdr:col>21</xdr:col>
      <xdr:colOff>504825</xdr:colOff>
      <xdr:row>78</xdr:row>
      <xdr:rowOff>9525</xdr:rowOff>
    </xdr:to>
    <xdr:graphicFrame>
      <xdr:nvGraphicFramePr>
        <xdr:cNvPr id="1" name="Chart 1"/>
        <xdr:cNvGraphicFramePr/>
      </xdr:nvGraphicFramePr>
      <xdr:xfrm>
        <a:off x="6010275" y="8134350"/>
        <a:ext cx="5991225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workbookViewId="0" topLeftCell="A1">
      <selection activeCell="D33" sqref="D33"/>
    </sheetView>
  </sheetViews>
  <sheetFormatPr defaultColWidth="9.140625" defaultRowHeight="12.75"/>
  <cols>
    <col min="1" max="1" width="25.7109375" style="0" customWidth="1"/>
    <col min="2" max="2" width="4.57421875" style="0" customWidth="1"/>
    <col min="3" max="3" width="9.421875" style="0" customWidth="1"/>
    <col min="4" max="4" width="6.140625" style="0" customWidth="1"/>
    <col min="5" max="11" width="5.7109375" style="0" customWidth="1"/>
    <col min="12" max="12" width="3.28125" style="0" customWidth="1"/>
    <col min="13" max="13" width="3.57421875" style="0" customWidth="1"/>
    <col min="14" max="14" width="26.140625" style="0" customWidth="1"/>
    <col min="15" max="17" width="6.7109375" style="0" customWidth="1"/>
    <col min="18" max="18" width="8.28125" style="0" customWidth="1"/>
    <col min="19" max="19" width="6.7109375" style="0" customWidth="1"/>
    <col min="20" max="22" width="7.7109375" style="0" customWidth="1"/>
  </cols>
  <sheetData>
    <row r="1" spans="1:14" ht="15" thickBot="1">
      <c r="A1" t="s">
        <v>56</v>
      </c>
      <c r="N1" t="s">
        <v>60</v>
      </c>
    </row>
    <row r="2" spans="1:14" ht="21" thickBot="1">
      <c r="A2" s="84" t="s">
        <v>57</v>
      </c>
      <c r="B2" s="14"/>
      <c r="G2" s="232" t="s">
        <v>0</v>
      </c>
      <c r="H2" s="233"/>
      <c r="I2" s="233"/>
      <c r="J2" s="233"/>
      <c r="K2" s="234"/>
      <c r="N2" s="72" t="s">
        <v>37</v>
      </c>
    </row>
    <row r="3" spans="7:22" ht="20.25" thickBot="1">
      <c r="G3" s="208" t="s">
        <v>53</v>
      </c>
      <c r="H3" s="209"/>
      <c r="I3" s="209"/>
      <c r="J3" s="209"/>
      <c r="K3" s="235"/>
      <c r="N3" s="13"/>
      <c r="O3" s="210" t="s">
        <v>58</v>
      </c>
      <c r="P3" s="211"/>
      <c r="Q3" s="212"/>
      <c r="R3" s="210" t="s">
        <v>59</v>
      </c>
      <c r="S3" s="212"/>
      <c r="T3" s="210" t="s">
        <v>5</v>
      </c>
      <c r="U3" s="211"/>
      <c r="V3" s="212"/>
    </row>
    <row r="4" spans="1:22" ht="15.75">
      <c r="A4" s="1" t="s">
        <v>1</v>
      </c>
      <c r="B4" s="1"/>
      <c r="C4" s="48" t="s">
        <v>8</v>
      </c>
      <c r="D4" s="63">
        <v>21</v>
      </c>
      <c r="E4" s="64" t="s">
        <v>9</v>
      </c>
      <c r="F4" s="4"/>
      <c r="N4" s="11" t="s">
        <v>75</v>
      </c>
      <c r="O4" s="229" t="s">
        <v>39</v>
      </c>
      <c r="P4" s="230"/>
      <c r="Q4" s="99" t="s">
        <v>38</v>
      </c>
      <c r="R4" s="98" t="s">
        <v>41</v>
      </c>
      <c r="S4" s="100" t="s">
        <v>38</v>
      </c>
      <c r="T4" s="231" t="s">
        <v>40</v>
      </c>
      <c r="U4" s="230"/>
      <c r="V4" s="101" t="s">
        <v>38</v>
      </c>
    </row>
    <row r="5" spans="1:22" ht="16.5" thickBot="1">
      <c r="A5" s="1" t="s">
        <v>2</v>
      </c>
      <c r="B5" s="1"/>
      <c r="C5" s="48" t="s">
        <v>10</v>
      </c>
      <c r="D5" s="61">
        <v>-5</v>
      </c>
      <c r="E5" s="62" t="s">
        <v>9</v>
      </c>
      <c r="F5" s="4"/>
      <c r="N5" s="7"/>
      <c r="O5" s="16" t="s">
        <v>9</v>
      </c>
      <c r="P5" s="22" t="s">
        <v>15</v>
      </c>
      <c r="Q5" s="49" t="s">
        <v>15</v>
      </c>
      <c r="R5" s="16" t="s">
        <v>9</v>
      </c>
      <c r="S5" s="44" t="s">
        <v>15</v>
      </c>
      <c r="T5" s="50" t="s">
        <v>9</v>
      </c>
      <c r="U5" s="22" t="s">
        <v>15</v>
      </c>
      <c r="V5" s="44" t="s">
        <v>15</v>
      </c>
    </row>
    <row r="6" spans="1:22" ht="14.25">
      <c r="A6" s="1" t="s">
        <v>13</v>
      </c>
      <c r="B6" s="1"/>
      <c r="C6" s="3"/>
      <c r="D6" s="1"/>
      <c r="E6" s="4"/>
      <c r="F6" s="4"/>
      <c r="N6" s="7" t="s">
        <v>36</v>
      </c>
      <c r="O6" s="15">
        <v>18</v>
      </c>
      <c r="P6" s="33"/>
      <c r="Q6" s="34"/>
      <c r="R6" s="15">
        <v>20</v>
      </c>
      <c r="S6" s="39"/>
      <c r="T6" s="41">
        <v>21</v>
      </c>
      <c r="U6" s="42"/>
      <c r="V6" s="43"/>
    </row>
    <row r="7" spans="1:22" ht="12.75">
      <c r="A7" s="5" t="s">
        <v>14</v>
      </c>
      <c r="B7" s="5"/>
      <c r="C7" s="1" t="s">
        <v>3</v>
      </c>
      <c r="D7" s="1">
        <v>45</v>
      </c>
      <c r="E7" s="1" t="s">
        <v>4</v>
      </c>
      <c r="F7" s="1"/>
      <c r="N7" s="7" t="s">
        <v>6</v>
      </c>
      <c r="O7" s="8">
        <v>18</v>
      </c>
      <c r="P7" s="31"/>
      <c r="Q7" s="35"/>
      <c r="R7" s="8">
        <v>20</v>
      </c>
      <c r="S7" s="40"/>
      <c r="T7" s="8">
        <v>20</v>
      </c>
      <c r="U7" s="32"/>
      <c r="V7" s="19"/>
    </row>
    <row r="8" spans="1:22" ht="14.25">
      <c r="A8" s="1" t="s">
        <v>16</v>
      </c>
      <c r="B8" s="1"/>
      <c r="N8" s="12" t="s">
        <v>34</v>
      </c>
      <c r="O8" s="9">
        <v>16</v>
      </c>
      <c r="P8" s="38">
        <v>81</v>
      </c>
      <c r="Q8" s="36">
        <f>($O8-D$5)/(D$4-D$5)*100</f>
        <v>80.76923076923077</v>
      </c>
      <c r="R8" s="9">
        <v>16</v>
      </c>
      <c r="S8" s="51">
        <f>($O8-D$5)/(D$4-D$5)*100</f>
        <v>80.76923076923077</v>
      </c>
      <c r="T8" s="9">
        <v>18</v>
      </c>
      <c r="U8" s="17">
        <v>87</v>
      </c>
      <c r="V8" s="45">
        <f>($T8-D$5)/(D$4-D$5)*100</f>
        <v>88.46153846153845</v>
      </c>
    </row>
    <row r="9" spans="14:22" ht="15.75" customHeight="1" thickBot="1">
      <c r="N9" s="12" t="s">
        <v>35</v>
      </c>
      <c r="O9" s="9">
        <v>18</v>
      </c>
      <c r="P9" s="38">
        <v>87</v>
      </c>
      <c r="Q9" s="36">
        <f>($O9-D$5)/(D$4-D$5)*100</f>
        <v>88.46153846153845</v>
      </c>
      <c r="R9" s="9">
        <v>19</v>
      </c>
      <c r="S9" s="51">
        <f>($R9-D$5)/(D$4-D$5)*100</f>
        <v>92.3076923076923</v>
      </c>
      <c r="T9" s="9">
        <v>20</v>
      </c>
      <c r="U9" s="17">
        <v>97</v>
      </c>
      <c r="V9" s="45">
        <f>($T9-D$5)/(D$4-D$5)*100</f>
        <v>96.15384615384616</v>
      </c>
    </row>
    <row r="10" spans="1:22" ht="15.75" customHeight="1" thickBot="1">
      <c r="A10" s="1" t="s">
        <v>0</v>
      </c>
      <c r="B10" s="1"/>
      <c r="C10" s="3" t="s">
        <v>12</v>
      </c>
      <c r="D10" s="6">
        <f>S9</f>
        <v>92.3076923076923</v>
      </c>
      <c r="E10" s="6">
        <f>Q9</f>
        <v>88.46153846153845</v>
      </c>
      <c r="F10" s="189">
        <f>Q8</f>
        <v>80.76923076923077</v>
      </c>
      <c r="G10" s="191">
        <v>75</v>
      </c>
      <c r="H10" s="190">
        <v>70</v>
      </c>
      <c r="I10" s="12">
        <v>65</v>
      </c>
      <c r="J10" s="192">
        <f>Q10</f>
        <v>61.53846153846154</v>
      </c>
      <c r="K10" s="190">
        <v>60</v>
      </c>
      <c r="L10" s="1" t="s">
        <v>4</v>
      </c>
      <c r="N10" s="12" t="s">
        <v>7</v>
      </c>
      <c r="O10" s="10">
        <v>11</v>
      </c>
      <c r="P10" s="23">
        <v>61</v>
      </c>
      <c r="Q10" s="37">
        <f>($O10-D$5)/(D$4-D$5)*100</f>
        <v>61.53846153846154</v>
      </c>
      <c r="R10" s="10">
        <v>11</v>
      </c>
      <c r="S10" s="52">
        <f>($O10-D$5)/(D$4-D$5)*100</f>
        <v>61.53846153846154</v>
      </c>
      <c r="T10" s="10">
        <v>12</v>
      </c>
      <c r="U10" s="22">
        <v>65</v>
      </c>
      <c r="V10" s="46">
        <f>($T10-D$5)/(D$4-D$5)*100</f>
        <v>65.38461538461539</v>
      </c>
    </row>
    <row r="11" spans="1:12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6.5" thickBot="1">
      <c r="A12" s="1" t="s">
        <v>25</v>
      </c>
      <c r="B12" s="1"/>
      <c r="C12" s="3" t="s">
        <v>11</v>
      </c>
      <c r="D12" s="6">
        <f aca="true" t="shared" si="0" ref="D12:K12">(D10*($D4-$D5))/100+$D5</f>
        <v>19</v>
      </c>
      <c r="E12" s="6">
        <f t="shared" si="0"/>
        <v>18</v>
      </c>
      <c r="F12" s="189">
        <f t="shared" si="0"/>
        <v>16</v>
      </c>
      <c r="G12" s="192">
        <f t="shared" si="0"/>
        <v>14.5</v>
      </c>
      <c r="H12" s="18">
        <f t="shared" si="0"/>
        <v>13.2</v>
      </c>
      <c r="I12" s="189">
        <f t="shared" si="0"/>
        <v>11.899999999999999</v>
      </c>
      <c r="J12" s="192">
        <f t="shared" si="0"/>
        <v>11</v>
      </c>
      <c r="K12" s="18">
        <f t="shared" si="0"/>
        <v>10.6</v>
      </c>
      <c r="L12" s="4" t="s">
        <v>9</v>
      </c>
    </row>
    <row r="13" spans="1:22" ht="13.5" thickBo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5" spans="1:14" ht="15.75">
      <c r="A15" s="2" t="s">
        <v>52</v>
      </c>
      <c r="B15" s="2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1:14" ht="15.75">
      <c r="A16" s="2"/>
      <c r="B16" s="2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 ht="15.75">
      <c r="A17" s="2" t="s">
        <v>27</v>
      </c>
      <c r="B17" s="157"/>
      <c r="C17" s="2" t="s">
        <v>61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</row>
    <row r="18" spans="1:14" ht="1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</row>
    <row r="19" spans="1:14" ht="15.75">
      <c r="A19" s="2" t="s">
        <v>83</v>
      </c>
      <c r="B19" s="2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1:14" ht="1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ht="18">
      <c r="A21" s="2" t="s">
        <v>28</v>
      </c>
      <c r="B21" s="2"/>
      <c r="C21" s="2" t="s">
        <v>70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1:14" ht="15.75">
      <c r="A22" s="2" t="s">
        <v>26</v>
      </c>
      <c r="B22" s="2"/>
      <c r="C22" s="2" t="s">
        <v>71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</row>
    <row r="23" spans="1:14" ht="15.75">
      <c r="A23" s="2" t="s">
        <v>29</v>
      </c>
      <c r="B23" s="2"/>
      <c r="C23" s="2" t="s">
        <v>73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</row>
    <row r="24" spans="1:14" ht="15.75">
      <c r="A24" s="2" t="s">
        <v>30</v>
      </c>
      <c r="B24" s="2"/>
      <c r="C24" s="2" t="s">
        <v>72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</row>
    <row r="25" spans="1:22" ht="13.5" thickBo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ht="12.75">
      <c r="M26" s="110"/>
    </row>
    <row r="27" spans="1:14" ht="20.25">
      <c r="A27" s="84" t="s">
        <v>94</v>
      </c>
      <c r="B27" s="14"/>
      <c r="D27" s="113" t="s">
        <v>17</v>
      </c>
      <c r="H27" s="226">
        <v>38051</v>
      </c>
      <c r="I27" s="226"/>
      <c r="M27" s="111"/>
      <c r="N27" s="121" t="s">
        <v>82</v>
      </c>
    </row>
    <row r="28" spans="1:22" ht="16.5" thickBot="1">
      <c r="A28" s="3" t="s">
        <v>95</v>
      </c>
      <c r="G28" s="207" t="s">
        <v>93</v>
      </c>
      <c r="H28" s="227">
        <v>0.5069444444444444</v>
      </c>
      <c r="I28" s="228"/>
      <c r="M28" s="111"/>
      <c r="N28" s="115" t="s">
        <v>84</v>
      </c>
      <c r="U28" s="69"/>
      <c r="V28" s="69"/>
    </row>
    <row r="29" spans="1:17" ht="20.25" thickBot="1">
      <c r="A29" s="1" t="s">
        <v>1</v>
      </c>
      <c r="B29" s="1"/>
      <c r="C29" s="65" t="s">
        <v>44</v>
      </c>
      <c r="D29" s="66">
        <v>21.1</v>
      </c>
      <c r="E29" s="67" t="s">
        <v>45</v>
      </c>
      <c r="G29" s="114" t="s">
        <v>62</v>
      </c>
      <c r="H29" s="69"/>
      <c r="I29" s="69"/>
      <c r="J29" s="69"/>
      <c r="K29" s="69"/>
      <c r="L29" s="69"/>
      <c r="M29" s="111"/>
      <c r="N29" s="106" t="s">
        <v>11</v>
      </c>
      <c r="O29" s="132" t="s">
        <v>67</v>
      </c>
      <c r="P29" s="133"/>
      <c r="Q29" s="134"/>
    </row>
    <row r="30" spans="1:20" ht="19.5">
      <c r="A30" s="1" t="s">
        <v>22</v>
      </c>
      <c r="B30" s="1"/>
      <c r="C30" s="2" t="s">
        <v>46</v>
      </c>
      <c r="D30" s="70">
        <v>30.5</v>
      </c>
      <c r="E30" s="71" t="s">
        <v>4</v>
      </c>
      <c r="F30" s="72"/>
      <c r="G30" s="69"/>
      <c r="H30" s="69"/>
      <c r="I30" s="69"/>
      <c r="J30" s="69"/>
      <c r="K30" s="69"/>
      <c r="L30" s="69"/>
      <c r="M30" s="111"/>
      <c r="N30" s="105" t="s">
        <v>63</v>
      </c>
      <c r="O30" s="135">
        <f>$D$29-0.14*($D$29-$D$33)*0.28</f>
        <v>20.24152</v>
      </c>
      <c r="P30" s="136" t="s">
        <v>45</v>
      </c>
      <c r="T30" s="69"/>
    </row>
    <row r="31" spans="1:16" ht="19.5">
      <c r="A31" s="1" t="s">
        <v>23</v>
      </c>
      <c r="B31" s="1"/>
      <c r="C31" s="73" t="s">
        <v>47</v>
      </c>
      <c r="D31" s="104">
        <v>3.1</v>
      </c>
      <c r="E31" s="74" t="s">
        <v>45</v>
      </c>
      <c r="F31" s="75"/>
      <c r="M31" s="111"/>
      <c r="N31" s="105" t="s">
        <v>64</v>
      </c>
      <c r="O31" s="137">
        <f>$D$29-0.14*($D$29-$D$33)*0.22</f>
        <v>20.42548</v>
      </c>
      <c r="P31" s="138" t="s">
        <v>45</v>
      </c>
    </row>
    <row r="32" spans="1:20" ht="20.25" thickBot="1">
      <c r="A32" s="1" t="s">
        <v>24</v>
      </c>
      <c r="B32" s="1"/>
      <c r="C32" s="2" t="s">
        <v>48</v>
      </c>
      <c r="D32" s="70">
        <v>5.6</v>
      </c>
      <c r="E32" s="71" t="s">
        <v>49</v>
      </c>
      <c r="F32" s="72"/>
      <c r="M32" s="111"/>
      <c r="N32" s="105" t="s">
        <v>65</v>
      </c>
      <c r="O32" s="139">
        <f>$D$29-0.14*($D$29-$D$33)*0.36</f>
        <v>19.99624</v>
      </c>
      <c r="P32" s="140" t="s">
        <v>45</v>
      </c>
      <c r="Q32" s="85"/>
      <c r="T32" s="85" t="s">
        <v>18</v>
      </c>
    </row>
    <row r="33" spans="1:20" ht="20.25" thickBot="1">
      <c r="A33" s="1" t="s">
        <v>2</v>
      </c>
      <c r="B33" s="1"/>
      <c r="C33" s="76" t="s">
        <v>50</v>
      </c>
      <c r="D33" s="77">
        <v>-0.8</v>
      </c>
      <c r="E33" s="78" t="s">
        <v>45</v>
      </c>
      <c r="F33" s="68"/>
      <c r="G33" s="69"/>
      <c r="M33" s="111"/>
      <c r="N33" s="115" t="s">
        <v>85</v>
      </c>
      <c r="Q33" s="85"/>
      <c r="T33" s="85" t="s">
        <v>19</v>
      </c>
    </row>
    <row r="34" spans="3:20" ht="18.75" thickBot="1"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112"/>
      <c r="N34" s="106" t="s">
        <v>11</v>
      </c>
      <c r="O34" s="132" t="s">
        <v>66</v>
      </c>
      <c r="P34" s="133"/>
      <c r="Q34" s="134"/>
      <c r="T34" s="85"/>
    </row>
    <row r="35" spans="1:20" ht="18.75" thickBot="1">
      <c r="A35" s="1" t="s">
        <v>0</v>
      </c>
      <c r="B35" s="1"/>
      <c r="C35" s="73" t="s">
        <v>12</v>
      </c>
      <c r="D35" s="79">
        <f>S9</f>
        <v>92.3076923076923</v>
      </c>
      <c r="E35" s="80">
        <f>Q9</f>
        <v>88.46153846153845</v>
      </c>
      <c r="F35" s="182">
        <f>Q8</f>
        <v>80.76923076923077</v>
      </c>
      <c r="G35" s="184">
        <v>75</v>
      </c>
      <c r="H35" s="183">
        <v>70</v>
      </c>
      <c r="I35" s="179">
        <v>65</v>
      </c>
      <c r="J35" s="181">
        <f>Q10</f>
        <v>61.53846153846154</v>
      </c>
      <c r="K35" s="180">
        <v>60</v>
      </c>
      <c r="L35" s="81" t="s">
        <v>4</v>
      </c>
      <c r="M35" s="111"/>
      <c r="N35" s="105" t="s">
        <v>63</v>
      </c>
      <c r="O35" s="135">
        <f>$D$29-0.13*($D$29-$D$33)*0.25</f>
        <v>20.388250000000003</v>
      </c>
      <c r="P35" s="136" t="s">
        <v>45</v>
      </c>
      <c r="Q35" s="85"/>
      <c r="T35" s="85"/>
    </row>
    <row r="36" spans="3:20" ht="18.75" thickBot="1"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111"/>
      <c r="N36" s="105" t="s">
        <v>64</v>
      </c>
      <c r="O36" s="137">
        <f>$D$29-0.13*($D$29-$D$33)*0.16</f>
        <v>20.64448</v>
      </c>
      <c r="P36" s="138" t="s">
        <v>45</v>
      </c>
      <c r="Q36" s="85"/>
      <c r="T36" s="85" t="s">
        <v>21</v>
      </c>
    </row>
    <row r="37" spans="1:20" ht="20.25" thickBot="1">
      <c r="A37" s="1" t="s">
        <v>25</v>
      </c>
      <c r="B37" s="1"/>
      <c r="C37" s="82" t="s">
        <v>51</v>
      </c>
      <c r="D37" s="79">
        <f aca="true" t="shared" si="1" ref="D37:K37">(D35*($D29-$D33))/100+$D33</f>
        <v>19.415384615384617</v>
      </c>
      <c r="E37" s="80">
        <f t="shared" si="1"/>
        <v>18.573076923076922</v>
      </c>
      <c r="F37" s="182">
        <f t="shared" si="1"/>
        <v>16.888461538461538</v>
      </c>
      <c r="G37" s="186">
        <f t="shared" si="1"/>
        <v>15.625</v>
      </c>
      <c r="H37" s="185">
        <f t="shared" si="1"/>
        <v>14.530000000000001</v>
      </c>
      <c r="I37" s="187">
        <f t="shared" si="1"/>
        <v>13.435000000000002</v>
      </c>
      <c r="J37" s="181">
        <f t="shared" si="1"/>
        <v>12.676923076923078</v>
      </c>
      <c r="K37" s="188">
        <f t="shared" si="1"/>
        <v>12.340000000000002</v>
      </c>
      <c r="L37" s="83" t="s">
        <v>45</v>
      </c>
      <c r="M37" s="111"/>
      <c r="N37" s="105" t="s">
        <v>65</v>
      </c>
      <c r="O37" s="139">
        <f>$D$29-0.13*($D$29-$D$33)*0.25</f>
        <v>20.388250000000003</v>
      </c>
      <c r="P37" s="140" t="s">
        <v>45</v>
      </c>
      <c r="Q37" s="85"/>
      <c r="T37" s="85" t="s">
        <v>20</v>
      </c>
    </row>
    <row r="38" ht="12.75">
      <c r="M38" s="111"/>
    </row>
    <row r="39" ht="13.5" thickBot="1"/>
    <row r="40" spans="1:11" ht="15" customHeight="1">
      <c r="A40" s="24" t="s">
        <v>33</v>
      </c>
      <c r="B40" s="53"/>
      <c r="C40" s="58"/>
      <c r="D40" s="213" t="s">
        <v>0</v>
      </c>
      <c r="E40" s="213"/>
      <c r="F40" s="213"/>
      <c r="G40" s="213"/>
      <c r="H40" s="213"/>
      <c r="I40" s="213"/>
      <c r="J40" s="213"/>
      <c r="K40" s="214"/>
    </row>
    <row r="41" spans="1:11" ht="15" customHeight="1" thickBot="1">
      <c r="A41" s="59" t="s">
        <v>43</v>
      </c>
      <c r="B41" s="102">
        <f>D29</f>
        <v>21.1</v>
      </c>
      <c r="C41" s="103" t="s">
        <v>9</v>
      </c>
      <c r="D41" s="215" t="s">
        <v>32</v>
      </c>
      <c r="E41" s="215"/>
      <c r="F41" s="215"/>
      <c r="G41" s="216"/>
      <c r="H41" s="215"/>
      <c r="I41" s="215"/>
      <c r="J41" s="216"/>
      <c r="K41" s="217"/>
    </row>
    <row r="42" spans="1:11" ht="15" customHeight="1" thickBot="1">
      <c r="A42" s="60"/>
      <c r="B42" s="54"/>
      <c r="C42" s="47" t="s">
        <v>42</v>
      </c>
      <c r="D42" s="18">
        <f aca="true" t="shared" si="2" ref="D42:K42">D35</f>
        <v>92.3076923076923</v>
      </c>
      <c r="E42" s="25">
        <f t="shared" si="2"/>
        <v>88.46153846153845</v>
      </c>
      <c r="F42" s="97">
        <f t="shared" si="2"/>
        <v>80.76923076923077</v>
      </c>
      <c r="G42" s="161">
        <f t="shared" si="2"/>
        <v>75</v>
      </c>
      <c r="H42" s="159">
        <f t="shared" si="2"/>
        <v>70</v>
      </c>
      <c r="I42" s="169">
        <f t="shared" si="2"/>
        <v>65</v>
      </c>
      <c r="J42" s="178">
        <f t="shared" si="2"/>
        <v>61.53846153846154</v>
      </c>
      <c r="K42" s="170">
        <f t="shared" si="2"/>
        <v>60</v>
      </c>
    </row>
    <row r="43" spans="1:12" ht="15" customHeight="1">
      <c r="A43" s="55"/>
      <c r="B43" s="218" t="s">
        <v>54</v>
      </c>
      <c r="C43" s="86">
        <f aca="true" t="shared" si="3" ref="C43:C57">C44+1</f>
        <v>14.2</v>
      </c>
      <c r="D43" s="26">
        <f aca="true" t="shared" si="4" ref="D43:F62">(D$35*($D$29-$C43))/100+$C43</f>
        <v>20.56923076923077</v>
      </c>
      <c r="E43" s="26">
        <f t="shared" si="4"/>
        <v>20.303846153846152</v>
      </c>
      <c r="F43" s="92">
        <f t="shared" si="4"/>
        <v>19.773076923076925</v>
      </c>
      <c r="G43" s="162">
        <f aca="true" t="shared" si="5" ref="G43:K47">(G$35*($D$29-$C43))/100+$C43</f>
        <v>19.375</v>
      </c>
      <c r="H43" s="26">
        <f t="shared" si="5"/>
        <v>19.03</v>
      </c>
      <c r="I43" s="92">
        <f t="shared" si="5"/>
        <v>18.685000000000002</v>
      </c>
      <c r="J43" s="162">
        <f t="shared" si="5"/>
        <v>18.446153846153848</v>
      </c>
      <c r="K43" s="171">
        <f t="shared" si="5"/>
        <v>18.34</v>
      </c>
      <c r="L43" s="222" t="s">
        <v>55</v>
      </c>
    </row>
    <row r="44" spans="1:12" ht="15" customHeight="1">
      <c r="A44" s="55"/>
      <c r="B44" s="219"/>
      <c r="C44" s="87">
        <f t="shared" si="3"/>
        <v>13.2</v>
      </c>
      <c r="D44" s="27">
        <f t="shared" si="4"/>
        <v>20.492307692307694</v>
      </c>
      <c r="E44" s="27">
        <f t="shared" si="4"/>
        <v>20.18846153846154</v>
      </c>
      <c r="F44" s="93">
        <f t="shared" si="4"/>
        <v>19.58076923076923</v>
      </c>
      <c r="G44" s="163">
        <f t="shared" si="5"/>
        <v>19.125</v>
      </c>
      <c r="H44" s="27">
        <f t="shared" si="5"/>
        <v>18.73</v>
      </c>
      <c r="I44" s="93">
        <f t="shared" si="5"/>
        <v>18.335</v>
      </c>
      <c r="J44" s="163">
        <f t="shared" si="5"/>
        <v>18.06153846153846</v>
      </c>
      <c r="K44" s="172">
        <f t="shared" si="5"/>
        <v>17.94</v>
      </c>
      <c r="L44" s="223"/>
    </row>
    <row r="45" spans="1:12" ht="15" customHeight="1">
      <c r="A45" s="55"/>
      <c r="B45" s="219"/>
      <c r="C45" s="87">
        <f t="shared" si="3"/>
        <v>12.2</v>
      </c>
      <c r="D45" s="27">
        <f t="shared" si="4"/>
        <v>20.415384615384617</v>
      </c>
      <c r="E45" s="27">
        <f t="shared" si="4"/>
        <v>20.073076923076922</v>
      </c>
      <c r="F45" s="93">
        <f t="shared" si="4"/>
        <v>19.38846153846154</v>
      </c>
      <c r="G45" s="163">
        <f t="shared" si="5"/>
        <v>18.875</v>
      </c>
      <c r="H45" s="27">
        <f t="shared" si="5"/>
        <v>18.43</v>
      </c>
      <c r="I45" s="93">
        <f t="shared" si="5"/>
        <v>17.985</v>
      </c>
      <c r="J45" s="163">
        <f t="shared" si="5"/>
        <v>17.676923076923078</v>
      </c>
      <c r="K45" s="172">
        <f t="shared" si="5"/>
        <v>17.54</v>
      </c>
      <c r="L45" s="223"/>
    </row>
    <row r="46" spans="1:12" ht="15" customHeight="1">
      <c r="A46" s="55"/>
      <c r="B46" s="219"/>
      <c r="C46" s="87">
        <f t="shared" si="3"/>
        <v>11.2</v>
      </c>
      <c r="D46" s="27">
        <f t="shared" si="4"/>
        <v>20.338461538461537</v>
      </c>
      <c r="E46" s="27">
        <f t="shared" si="4"/>
        <v>19.957692307692305</v>
      </c>
      <c r="F46" s="93">
        <f t="shared" si="4"/>
        <v>19.196153846153848</v>
      </c>
      <c r="G46" s="163">
        <f t="shared" si="5"/>
        <v>18.625</v>
      </c>
      <c r="H46" s="27">
        <f t="shared" si="5"/>
        <v>18.130000000000003</v>
      </c>
      <c r="I46" s="93">
        <f t="shared" si="5"/>
        <v>17.635</v>
      </c>
      <c r="J46" s="163">
        <f t="shared" si="5"/>
        <v>17.292307692307695</v>
      </c>
      <c r="K46" s="172">
        <f t="shared" si="5"/>
        <v>17.14</v>
      </c>
      <c r="L46" s="223"/>
    </row>
    <row r="47" spans="1:12" ht="15" customHeight="1">
      <c r="A47" s="55"/>
      <c r="B47" s="219"/>
      <c r="C47" s="87">
        <f t="shared" si="3"/>
        <v>10.2</v>
      </c>
      <c r="D47" s="27">
        <f t="shared" si="4"/>
        <v>20.261538461538464</v>
      </c>
      <c r="E47" s="27">
        <f t="shared" si="4"/>
        <v>19.842307692307692</v>
      </c>
      <c r="F47" s="93">
        <f t="shared" si="4"/>
        <v>19.003846153846155</v>
      </c>
      <c r="G47" s="163">
        <f t="shared" si="5"/>
        <v>18.375</v>
      </c>
      <c r="H47" s="27">
        <f t="shared" si="5"/>
        <v>17.83</v>
      </c>
      <c r="I47" s="93">
        <f t="shared" si="5"/>
        <v>17.285</v>
      </c>
      <c r="J47" s="163">
        <f t="shared" si="5"/>
        <v>16.907692307692308</v>
      </c>
      <c r="K47" s="172">
        <f t="shared" si="5"/>
        <v>16.740000000000002</v>
      </c>
      <c r="L47" s="223"/>
    </row>
    <row r="48" spans="1:12" ht="15" customHeight="1">
      <c r="A48" s="55"/>
      <c r="B48" s="219"/>
      <c r="C48" s="88">
        <f t="shared" si="3"/>
        <v>9.2</v>
      </c>
      <c r="D48" s="28">
        <f t="shared" si="4"/>
        <v>20.184615384615384</v>
      </c>
      <c r="E48" s="28">
        <f t="shared" si="4"/>
        <v>19.72692307692308</v>
      </c>
      <c r="F48" s="94">
        <f t="shared" si="4"/>
        <v>18.81153846153846</v>
      </c>
      <c r="G48" s="164">
        <f aca="true" t="shared" si="6" ref="G48:K57">(G$35*($D$29-$C48))/100+$C48</f>
        <v>18.125</v>
      </c>
      <c r="H48" s="28">
        <f t="shared" si="6"/>
        <v>17.53</v>
      </c>
      <c r="I48" s="94">
        <f t="shared" si="6"/>
        <v>16.935000000000002</v>
      </c>
      <c r="J48" s="164">
        <f t="shared" si="6"/>
        <v>16.523076923076925</v>
      </c>
      <c r="K48" s="173">
        <f t="shared" si="6"/>
        <v>16.34</v>
      </c>
      <c r="L48" s="223"/>
    </row>
    <row r="49" spans="1:12" ht="15" customHeight="1">
      <c r="A49" s="55"/>
      <c r="B49" s="219"/>
      <c r="C49" s="87">
        <f t="shared" si="3"/>
        <v>8.2</v>
      </c>
      <c r="D49" s="27">
        <f t="shared" si="4"/>
        <v>20.10769230769231</v>
      </c>
      <c r="E49" s="27">
        <f t="shared" si="4"/>
        <v>19.611538461538462</v>
      </c>
      <c r="F49" s="93">
        <f t="shared" si="4"/>
        <v>18.61923076923077</v>
      </c>
      <c r="G49" s="163">
        <f t="shared" si="6"/>
        <v>17.875</v>
      </c>
      <c r="H49" s="27">
        <f t="shared" si="6"/>
        <v>17.23</v>
      </c>
      <c r="I49" s="93">
        <f t="shared" si="6"/>
        <v>16.585</v>
      </c>
      <c r="J49" s="163">
        <f t="shared" si="6"/>
        <v>16.13846153846154</v>
      </c>
      <c r="K49" s="172">
        <f t="shared" si="6"/>
        <v>15.940000000000001</v>
      </c>
      <c r="L49" s="223"/>
    </row>
    <row r="50" spans="1:12" ht="15" customHeight="1">
      <c r="A50" s="55"/>
      <c r="B50" s="219"/>
      <c r="C50" s="87">
        <f t="shared" si="3"/>
        <v>7.2</v>
      </c>
      <c r="D50" s="27">
        <f t="shared" si="4"/>
        <v>20.030769230769234</v>
      </c>
      <c r="E50" s="27">
        <f t="shared" si="4"/>
        <v>19.49615384615385</v>
      </c>
      <c r="F50" s="93">
        <f t="shared" si="4"/>
        <v>18.426923076923078</v>
      </c>
      <c r="G50" s="163">
        <f t="shared" si="6"/>
        <v>17.625000000000004</v>
      </c>
      <c r="H50" s="27">
        <f t="shared" si="6"/>
        <v>16.93</v>
      </c>
      <c r="I50" s="93">
        <f t="shared" si="6"/>
        <v>16.235000000000003</v>
      </c>
      <c r="J50" s="163">
        <f t="shared" si="6"/>
        <v>15.753846153846155</v>
      </c>
      <c r="K50" s="172">
        <f t="shared" si="6"/>
        <v>15.540000000000003</v>
      </c>
      <c r="L50" s="223"/>
    </row>
    <row r="51" spans="1:12" ht="15" customHeight="1">
      <c r="A51" s="55"/>
      <c r="B51" s="219"/>
      <c r="C51" s="87">
        <f t="shared" si="3"/>
        <v>6.2</v>
      </c>
      <c r="D51" s="27">
        <f t="shared" si="4"/>
        <v>19.953846153846154</v>
      </c>
      <c r="E51" s="27">
        <f t="shared" si="4"/>
        <v>19.380769230769232</v>
      </c>
      <c r="F51" s="93">
        <f t="shared" si="4"/>
        <v>18.234615384615388</v>
      </c>
      <c r="G51" s="163">
        <f t="shared" si="6"/>
        <v>17.375000000000004</v>
      </c>
      <c r="H51" s="27">
        <f t="shared" si="6"/>
        <v>16.630000000000003</v>
      </c>
      <c r="I51" s="93">
        <f t="shared" si="6"/>
        <v>15.885000000000002</v>
      </c>
      <c r="J51" s="163">
        <f t="shared" si="6"/>
        <v>15.369230769230771</v>
      </c>
      <c r="K51" s="172">
        <f t="shared" si="6"/>
        <v>15.14</v>
      </c>
      <c r="L51" s="223"/>
    </row>
    <row r="52" spans="1:12" ht="15" customHeight="1">
      <c r="A52" s="55"/>
      <c r="B52" s="219"/>
      <c r="C52" s="87">
        <f t="shared" si="3"/>
        <v>5.2</v>
      </c>
      <c r="D52" s="27">
        <f t="shared" si="4"/>
        <v>19.876923076923077</v>
      </c>
      <c r="E52" s="27">
        <f t="shared" si="4"/>
        <v>19.265384615384615</v>
      </c>
      <c r="F52" s="93">
        <f t="shared" si="4"/>
        <v>18.042307692307695</v>
      </c>
      <c r="G52" s="163">
        <f t="shared" si="6"/>
        <v>17.125000000000004</v>
      </c>
      <c r="H52" s="27">
        <f t="shared" si="6"/>
        <v>16.330000000000002</v>
      </c>
      <c r="I52" s="93">
        <f t="shared" si="6"/>
        <v>15.535000000000004</v>
      </c>
      <c r="J52" s="163">
        <f t="shared" si="6"/>
        <v>14.984615384615385</v>
      </c>
      <c r="K52" s="172">
        <f t="shared" si="6"/>
        <v>14.740000000000002</v>
      </c>
      <c r="L52" s="223"/>
    </row>
    <row r="53" spans="1:12" ht="15" customHeight="1">
      <c r="A53" s="55"/>
      <c r="B53" s="219"/>
      <c r="C53" s="88">
        <f t="shared" si="3"/>
        <v>4.2</v>
      </c>
      <c r="D53" s="28">
        <f t="shared" si="4"/>
        <v>19.8</v>
      </c>
      <c r="E53" s="28">
        <f t="shared" si="4"/>
        <v>19.15</v>
      </c>
      <c r="F53" s="94">
        <f t="shared" si="4"/>
        <v>17.85</v>
      </c>
      <c r="G53" s="164">
        <f t="shared" si="6"/>
        <v>16.875000000000004</v>
      </c>
      <c r="H53" s="28">
        <f t="shared" si="6"/>
        <v>16.03</v>
      </c>
      <c r="I53" s="94">
        <f t="shared" si="6"/>
        <v>15.185000000000002</v>
      </c>
      <c r="J53" s="164">
        <f t="shared" si="6"/>
        <v>14.600000000000001</v>
      </c>
      <c r="K53" s="173">
        <f t="shared" si="6"/>
        <v>14.34</v>
      </c>
      <c r="L53" s="223"/>
    </row>
    <row r="54" spans="1:12" ht="15" customHeight="1">
      <c r="A54" s="55"/>
      <c r="B54" s="219"/>
      <c r="C54" s="87">
        <f t="shared" si="3"/>
        <v>3.2</v>
      </c>
      <c r="D54" s="27">
        <f t="shared" si="4"/>
        <v>19.723076923076924</v>
      </c>
      <c r="E54" s="27">
        <f t="shared" si="4"/>
        <v>19.034615384615385</v>
      </c>
      <c r="F54" s="93">
        <f t="shared" si="4"/>
        <v>17.657692307692308</v>
      </c>
      <c r="G54" s="163">
        <f t="shared" si="6"/>
        <v>16.625000000000004</v>
      </c>
      <c r="H54" s="27">
        <f t="shared" si="6"/>
        <v>15.730000000000004</v>
      </c>
      <c r="I54" s="93">
        <f t="shared" si="6"/>
        <v>14.835</v>
      </c>
      <c r="J54" s="163">
        <f t="shared" si="6"/>
        <v>14.215384615384618</v>
      </c>
      <c r="K54" s="172">
        <f t="shared" si="6"/>
        <v>13.940000000000001</v>
      </c>
      <c r="L54" s="223"/>
    </row>
    <row r="55" spans="1:12" ht="15" customHeight="1">
      <c r="A55" s="55"/>
      <c r="B55" s="219"/>
      <c r="C55" s="87">
        <f t="shared" si="3"/>
        <v>2.2</v>
      </c>
      <c r="D55" s="27">
        <f t="shared" si="4"/>
        <v>19.646153846153847</v>
      </c>
      <c r="E55" s="27">
        <f t="shared" si="4"/>
        <v>18.91923076923077</v>
      </c>
      <c r="F55" s="93">
        <f t="shared" si="4"/>
        <v>17.465384615384618</v>
      </c>
      <c r="G55" s="163">
        <f t="shared" si="6"/>
        <v>16.375000000000004</v>
      </c>
      <c r="H55" s="27">
        <f t="shared" si="6"/>
        <v>15.430000000000003</v>
      </c>
      <c r="I55" s="93">
        <f t="shared" si="6"/>
        <v>14.485000000000003</v>
      </c>
      <c r="J55" s="163">
        <f t="shared" si="6"/>
        <v>13.830769230769235</v>
      </c>
      <c r="K55" s="172">
        <f t="shared" si="6"/>
        <v>13.540000000000003</v>
      </c>
      <c r="L55" s="223"/>
    </row>
    <row r="56" spans="1:12" ht="15" customHeight="1">
      <c r="A56" s="55"/>
      <c r="B56" s="219"/>
      <c r="C56" s="87">
        <f t="shared" si="3"/>
        <v>1.2</v>
      </c>
      <c r="D56" s="27">
        <f t="shared" si="4"/>
        <v>19.56923076923077</v>
      </c>
      <c r="E56" s="27">
        <f t="shared" si="4"/>
        <v>18.803846153846155</v>
      </c>
      <c r="F56" s="93">
        <f t="shared" si="4"/>
        <v>17.273076923076925</v>
      </c>
      <c r="G56" s="163">
        <f t="shared" si="6"/>
        <v>16.125000000000004</v>
      </c>
      <c r="H56" s="27">
        <f t="shared" si="6"/>
        <v>15.13</v>
      </c>
      <c r="I56" s="93">
        <f t="shared" si="6"/>
        <v>14.135000000000002</v>
      </c>
      <c r="J56" s="163">
        <f t="shared" si="6"/>
        <v>13.446153846153846</v>
      </c>
      <c r="K56" s="172">
        <f t="shared" si="6"/>
        <v>13.140000000000002</v>
      </c>
      <c r="L56" s="223"/>
    </row>
    <row r="57" spans="1:12" ht="15" customHeight="1" thickBot="1">
      <c r="A57" s="56"/>
      <c r="B57" s="219"/>
      <c r="C57" s="89">
        <f t="shared" si="3"/>
        <v>0.19999999999999996</v>
      </c>
      <c r="D57" s="29">
        <f t="shared" si="4"/>
        <v>19.492307692307694</v>
      </c>
      <c r="E57" s="29">
        <f t="shared" si="4"/>
        <v>18.68846153846154</v>
      </c>
      <c r="F57" s="95">
        <f t="shared" si="4"/>
        <v>17.08076923076923</v>
      </c>
      <c r="G57" s="165">
        <f t="shared" si="6"/>
        <v>15.875000000000002</v>
      </c>
      <c r="H57" s="29">
        <f t="shared" si="6"/>
        <v>14.830000000000002</v>
      </c>
      <c r="I57" s="95">
        <f t="shared" si="6"/>
        <v>13.785000000000002</v>
      </c>
      <c r="J57" s="165">
        <f t="shared" si="6"/>
        <v>13.061538461538463</v>
      </c>
      <c r="K57" s="174">
        <f t="shared" si="6"/>
        <v>12.740000000000002</v>
      </c>
      <c r="L57" s="223"/>
    </row>
    <row r="58" spans="1:12" ht="15" customHeight="1" thickBot="1">
      <c r="A58" s="57" t="s">
        <v>31</v>
      </c>
      <c r="B58" s="220"/>
      <c r="C58" s="130">
        <f>D33</f>
        <v>-0.8</v>
      </c>
      <c r="D58" s="131">
        <f t="shared" si="4"/>
        <v>19.415384615384617</v>
      </c>
      <c r="E58" s="131">
        <f t="shared" si="4"/>
        <v>18.573076923076922</v>
      </c>
      <c r="F58" s="158">
        <f t="shared" si="4"/>
        <v>16.888461538461538</v>
      </c>
      <c r="G58" s="166">
        <f aca="true" t="shared" si="7" ref="G58:K67">(G$35*($D$29-$C58))/100+$C58</f>
        <v>15.625</v>
      </c>
      <c r="H58" s="160">
        <f t="shared" si="7"/>
        <v>14.530000000000001</v>
      </c>
      <c r="I58" s="158">
        <f t="shared" si="7"/>
        <v>13.435000000000002</v>
      </c>
      <c r="J58" s="178">
        <f t="shared" si="7"/>
        <v>12.676923076923078</v>
      </c>
      <c r="K58" s="175">
        <f t="shared" si="7"/>
        <v>12.340000000000002</v>
      </c>
      <c r="L58" s="224"/>
    </row>
    <row r="59" spans="1:12" ht="15" customHeight="1">
      <c r="A59" s="55"/>
      <c r="B59" s="219"/>
      <c r="C59" s="90">
        <f>C58-1</f>
        <v>-1.8</v>
      </c>
      <c r="D59" s="30">
        <f t="shared" si="4"/>
        <v>19.338461538461537</v>
      </c>
      <c r="E59" s="30">
        <f t="shared" si="4"/>
        <v>18.457692307692305</v>
      </c>
      <c r="F59" s="96">
        <f t="shared" si="4"/>
        <v>16.696153846153848</v>
      </c>
      <c r="G59" s="167">
        <f t="shared" si="7"/>
        <v>15.375</v>
      </c>
      <c r="H59" s="30">
        <f t="shared" si="7"/>
        <v>14.23</v>
      </c>
      <c r="I59" s="96">
        <f t="shared" si="7"/>
        <v>13.085</v>
      </c>
      <c r="J59" s="167">
        <f t="shared" si="7"/>
        <v>12.292307692307695</v>
      </c>
      <c r="K59" s="176">
        <f t="shared" si="7"/>
        <v>11.940000000000001</v>
      </c>
      <c r="L59" s="223"/>
    </row>
    <row r="60" spans="1:12" ht="15" customHeight="1">
      <c r="A60" s="55"/>
      <c r="B60" s="219"/>
      <c r="C60" s="87">
        <f aca="true" t="shared" si="8" ref="C60:C78">C59-1</f>
        <v>-2.8</v>
      </c>
      <c r="D60" s="27">
        <f t="shared" si="4"/>
        <v>19.26153846153846</v>
      </c>
      <c r="E60" s="27">
        <f t="shared" si="4"/>
        <v>18.34230769230769</v>
      </c>
      <c r="F60" s="93">
        <f t="shared" si="4"/>
        <v>16.503846153846155</v>
      </c>
      <c r="G60" s="163">
        <f t="shared" si="7"/>
        <v>15.125</v>
      </c>
      <c r="H60" s="27">
        <f t="shared" si="7"/>
        <v>13.930000000000003</v>
      </c>
      <c r="I60" s="93">
        <f t="shared" si="7"/>
        <v>12.735000000000003</v>
      </c>
      <c r="J60" s="163">
        <f t="shared" si="7"/>
        <v>11.907692307692308</v>
      </c>
      <c r="K60" s="172">
        <f t="shared" si="7"/>
        <v>11.540000000000003</v>
      </c>
      <c r="L60" s="223"/>
    </row>
    <row r="61" spans="1:12" ht="15" customHeight="1">
      <c r="A61" s="55"/>
      <c r="B61" s="219"/>
      <c r="C61" s="87">
        <f t="shared" si="8"/>
        <v>-3.8</v>
      </c>
      <c r="D61" s="27">
        <f t="shared" si="4"/>
        <v>19.184615384615384</v>
      </c>
      <c r="E61" s="27">
        <f t="shared" si="4"/>
        <v>18.226923076923075</v>
      </c>
      <c r="F61" s="93">
        <f t="shared" si="4"/>
        <v>16.311538461538465</v>
      </c>
      <c r="G61" s="163">
        <f t="shared" si="7"/>
        <v>14.875</v>
      </c>
      <c r="H61" s="27">
        <f t="shared" si="7"/>
        <v>13.630000000000003</v>
      </c>
      <c r="I61" s="93">
        <f t="shared" si="7"/>
        <v>12.385000000000002</v>
      </c>
      <c r="J61" s="163">
        <f t="shared" si="7"/>
        <v>11.523076923076925</v>
      </c>
      <c r="K61" s="172">
        <f t="shared" si="7"/>
        <v>11.140000000000004</v>
      </c>
      <c r="L61" s="223"/>
    </row>
    <row r="62" spans="1:12" ht="15" customHeight="1">
      <c r="A62" s="55"/>
      <c r="B62" s="219"/>
      <c r="C62" s="87">
        <f t="shared" si="8"/>
        <v>-4.8</v>
      </c>
      <c r="D62" s="27">
        <f t="shared" si="4"/>
        <v>19.107692307692307</v>
      </c>
      <c r="E62" s="27">
        <f t="shared" si="4"/>
        <v>18.111538461538462</v>
      </c>
      <c r="F62" s="93">
        <f t="shared" si="4"/>
        <v>16.11923076923077</v>
      </c>
      <c r="G62" s="163">
        <f t="shared" si="7"/>
        <v>14.625</v>
      </c>
      <c r="H62" s="27">
        <f t="shared" si="7"/>
        <v>13.330000000000002</v>
      </c>
      <c r="I62" s="93">
        <f t="shared" si="7"/>
        <v>12.035</v>
      </c>
      <c r="J62" s="163">
        <f t="shared" si="7"/>
        <v>11.138461538461542</v>
      </c>
      <c r="K62" s="172">
        <f t="shared" si="7"/>
        <v>10.740000000000002</v>
      </c>
      <c r="L62" s="223"/>
    </row>
    <row r="63" spans="1:12" ht="15" customHeight="1">
      <c r="A63" s="55"/>
      <c r="B63" s="219"/>
      <c r="C63" s="88">
        <f t="shared" si="8"/>
        <v>-5.8</v>
      </c>
      <c r="D63" s="28">
        <f aca="true" t="shared" si="9" ref="D63:F78">(D$35*($D$29-$C63))/100+$C63</f>
        <v>19.030769230769234</v>
      </c>
      <c r="E63" s="28">
        <f t="shared" si="9"/>
        <v>17.996153846153845</v>
      </c>
      <c r="F63" s="94">
        <f t="shared" si="9"/>
        <v>15.926923076923082</v>
      </c>
      <c r="G63" s="164">
        <f t="shared" si="7"/>
        <v>14.375</v>
      </c>
      <c r="H63" s="28">
        <f t="shared" si="7"/>
        <v>13.030000000000001</v>
      </c>
      <c r="I63" s="94">
        <f t="shared" si="7"/>
        <v>11.685000000000002</v>
      </c>
      <c r="J63" s="164">
        <f t="shared" si="7"/>
        <v>10.753846153846155</v>
      </c>
      <c r="K63" s="173">
        <f t="shared" si="7"/>
        <v>10.34</v>
      </c>
      <c r="L63" s="223"/>
    </row>
    <row r="64" spans="1:12" ht="15" customHeight="1">
      <c r="A64" s="55"/>
      <c r="B64" s="219"/>
      <c r="C64" s="87">
        <f t="shared" si="8"/>
        <v>-6.8</v>
      </c>
      <c r="D64" s="27">
        <f t="shared" si="9"/>
        <v>18.953846153846158</v>
      </c>
      <c r="E64" s="27">
        <f t="shared" si="9"/>
        <v>17.88076923076923</v>
      </c>
      <c r="F64" s="93">
        <f t="shared" si="9"/>
        <v>15.734615384615385</v>
      </c>
      <c r="G64" s="163">
        <f t="shared" si="7"/>
        <v>14.125</v>
      </c>
      <c r="H64" s="27">
        <f t="shared" si="7"/>
        <v>12.73</v>
      </c>
      <c r="I64" s="93">
        <f t="shared" si="7"/>
        <v>11.335</v>
      </c>
      <c r="J64" s="163">
        <f t="shared" si="7"/>
        <v>10.369230769230771</v>
      </c>
      <c r="K64" s="172">
        <f t="shared" si="7"/>
        <v>9.940000000000001</v>
      </c>
      <c r="L64" s="223"/>
    </row>
    <row r="65" spans="1:12" ht="15" customHeight="1">
      <c r="A65" s="55"/>
      <c r="B65" s="219"/>
      <c r="C65" s="87">
        <f t="shared" si="8"/>
        <v>-7.8</v>
      </c>
      <c r="D65" s="27">
        <f t="shared" si="9"/>
        <v>18.87692307692308</v>
      </c>
      <c r="E65" s="27">
        <f t="shared" si="9"/>
        <v>17.765384615384615</v>
      </c>
      <c r="F65" s="93">
        <f t="shared" si="9"/>
        <v>15.542307692307695</v>
      </c>
      <c r="G65" s="163">
        <f t="shared" si="7"/>
        <v>13.875</v>
      </c>
      <c r="H65" s="27">
        <f t="shared" si="7"/>
        <v>12.430000000000003</v>
      </c>
      <c r="I65" s="93">
        <f t="shared" si="7"/>
        <v>10.985000000000003</v>
      </c>
      <c r="J65" s="163">
        <f t="shared" si="7"/>
        <v>9.984615384615385</v>
      </c>
      <c r="K65" s="172">
        <f t="shared" si="7"/>
        <v>9.540000000000003</v>
      </c>
      <c r="L65" s="223"/>
    </row>
    <row r="66" spans="1:12" ht="15" customHeight="1">
      <c r="A66" s="55"/>
      <c r="B66" s="219"/>
      <c r="C66" s="87">
        <f t="shared" si="8"/>
        <v>-8.8</v>
      </c>
      <c r="D66" s="27">
        <f t="shared" si="9"/>
        <v>18.8</v>
      </c>
      <c r="E66" s="27">
        <f t="shared" si="9"/>
        <v>17.65</v>
      </c>
      <c r="F66" s="93">
        <f t="shared" si="9"/>
        <v>15.350000000000005</v>
      </c>
      <c r="G66" s="163">
        <f t="shared" si="7"/>
        <v>13.625</v>
      </c>
      <c r="H66" s="27">
        <f t="shared" si="7"/>
        <v>12.129999999999999</v>
      </c>
      <c r="I66" s="93">
        <f t="shared" si="7"/>
        <v>10.635000000000002</v>
      </c>
      <c r="J66" s="163">
        <f t="shared" si="7"/>
        <v>9.600000000000001</v>
      </c>
      <c r="K66" s="172">
        <f t="shared" si="7"/>
        <v>9.14</v>
      </c>
      <c r="L66" s="223"/>
    </row>
    <row r="67" spans="1:12" ht="15" customHeight="1">
      <c r="A67" s="55"/>
      <c r="B67" s="219"/>
      <c r="C67" s="87">
        <f t="shared" si="8"/>
        <v>-9.8</v>
      </c>
      <c r="D67" s="27">
        <f t="shared" si="9"/>
        <v>18.723076923076924</v>
      </c>
      <c r="E67" s="27">
        <f t="shared" si="9"/>
        <v>17.534615384615385</v>
      </c>
      <c r="F67" s="93">
        <f t="shared" si="9"/>
        <v>15.157692307692308</v>
      </c>
      <c r="G67" s="163">
        <f t="shared" si="7"/>
        <v>13.375</v>
      </c>
      <c r="H67" s="27">
        <f t="shared" si="7"/>
        <v>11.829999999999998</v>
      </c>
      <c r="I67" s="93">
        <f t="shared" si="7"/>
        <v>10.285</v>
      </c>
      <c r="J67" s="163">
        <f t="shared" si="7"/>
        <v>9.215384615384615</v>
      </c>
      <c r="K67" s="172">
        <f t="shared" si="7"/>
        <v>8.740000000000002</v>
      </c>
      <c r="L67" s="223"/>
    </row>
    <row r="68" spans="1:12" ht="15" customHeight="1">
      <c r="A68" s="55"/>
      <c r="B68" s="219"/>
      <c r="C68" s="88">
        <f t="shared" si="8"/>
        <v>-10.8</v>
      </c>
      <c r="D68" s="28">
        <f t="shared" si="9"/>
        <v>18.646153846153847</v>
      </c>
      <c r="E68" s="28">
        <f t="shared" si="9"/>
        <v>17.419230769230765</v>
      </c>
      <c r="F68" s="94">
        <f t="shared" si="9"/>
        <v>14.965384615384618</v>
      </c>
      <c r="G68" s="164">
        <f aca="true" t="shared" si="10" ref="G68:K78">(G$35*($D$29-$C68))/100+$C68</f>
        <v>13.125</v>
      </c>
      <c r="H68" s="28">
        <f t="shared" si="10"/>
        <v>11.529999999999998</v>
      </c>
      <c r="I68" s="94">
        <f t="shared" si="10"/>
        <v>9.934999999999999</v>
      </c>
      <c r="J68" s="164">
        <f t="shared" si="10"/>
        <v>8.830769230769231</v>
      </c>
      <c r="K68" s="173">
        <f t="shared" si="10"/>
        <v>8.34</v>
      </c>
      <c r="L68" s="223"/>
    </row>
    <row r="69" spans="1:12" ht="15" customHeight="1">
      <c r="A69" s="55"/>
      <c r="B69" s="219"/>
      <c r="C69" s="87">
        <f t="shared" si="8"/>
        <v>-11.8</v>
      </c>
      <c r="D69" s="27">
        <f t="shared" si="9"/>
        <v>18.569230769230774</v>
      </c>
      <c r="E69" s="27">
        <f t="shared" si="9"/>
        <v>17.303846153846155</v>
      </c>
      <c r="F69" s="93">
        <f t="shared" si="9"/>
        <v>14.773076923076928</v>
      </c>
      <c r="G69" s="163">
        <f t="shared" si="10"/>
        <v>12.875000000000004</v>
      </c>
      <c r="H69" s="27">
        <f t="shared" si="10"/>
        <v>11.230000000000004</v>
      </c>
      <c r="I69" s="93">
        <f t="shared" si="10"/>
        <v>9.585000000000004</v>
      </c>
      <c r="J69" s="163">
        <f t="shared" si="10"/>
        <v>8.446153846153848</v>
      </c>
      <c r="K69" s="172">
        <f t="shared" si="10"/>
        <v>7.940000000000005</v>
      </c>
      <c r="L69" s="223"/>
    </row>
    <row r="70" spans="1:12" ht="15" customHeight="1">
      <c r="A70" s="55"/>
      <c r="B70" s="219"/>
      <c r="C70" s="87">
        <f t="shared" si="8"/>
        <v>-12.8</v>
      </c>
      <c r="D70" s="27">
        <f t="shared" si="9"/>
        <v>18.492307692307694</v>
      </c>
      <c r="E70" s="27">
        <f t="shared" si="9"/>
        <v>17.188461538461542</v>
      </c>
      <c r="F70" s="93">
        <f t="shared" si="9"/>
        <v>14.580769230769238</v>
      </c>
      <c r="G70" s="163">
        <f t="shared" si="10"/>
        <v>12.625000000000004</v>
      </c>
      <c r="H70" s="27">
        <f t="shared" si="10"/>
        <v>10.930000000000003</v>
      </c>
      <c r="I70" s="93">
        <f t="shared" si="10"/>
        <v>9.235000000000003</v>
      </c>
      <c r="J70" s="163">
        <f t="shared" si="10"/>
        <v>8.061538461538465</v>
      </c>
      <c r="K70" s="172">
        <f t="shared" si="10"/>
        <v>7.540000000000003</v>
      </c>
      <c r="L70" s="223"/>
    </row>
    <row r="71" spans="1:12" ht="15" customHeight="1">
      <c r="A71" s="55"/>
      <c r="B71" s="219"/>
      <c r="C71" s="87">
        <f t="shared" si="8"/>
        <v>-13.8</v>
      </c>
      <c r="D71" s="27">
        <f t="shared" si="9"/>
        <v>18.41538461538462</v>
      </c>
      <c r="E71" s="27">
        <f t="shared" si="9"/>
        <v>17.073076923076922</v>
      </c>
      <c r="F71" s="93">
        <f t="shared" si="9"/>
        <v>14.388461538461542</v>
      </c>
      <c r="G71" s="163">
        <f t="shared" si="10"/>
        <v>12.375000000000004</v>
      </c>
      <c r="H71" s="27">
        <f t="shared" si="10"/>
        <v>10.630000000000003</v>
      </c>
      <c r="I71" s="93">
        <f t="shared" si="10"/>
        <v>8.885000000000005</v>
      </c>
      <c r="J71" s="163">
        <f t="shared" si="10"/>
        <v>7.676923076923082</v>
      </c>
      <c r="K71" s="172">
        <f t="shared" si="10"/>
        <v>7.140000000000004</v>
      </c>
      <c r="L71" s="223"/>
    </row>
    <row r="72" spans="1:12" ht="15" customHeight="1">
      <c r="A72" s="55"/>
      <c r="B72" s="219"/>
      <c r="C72" s="87">
        <f t="shared" si="8"/>
        <v>-14.8</v>
      </c>
      <c r="D72" s="27">
        <f t="shared" si="9"/>
        <v>18.33846153846154</v>
      </c>
      <c r="E72" s="27">
        <f t="shared" si="9"/>
        <v>16.95769230769231</v>
      </c>
      <c r="F72" s="93">
        <f t="shared" si="9"/>
        <v>14.196153846153852</v>
      </c>
      <c r="G72" s="163">
        <f t="shared" si="10"/>
        <v>12.125000000000004</v>
      </c>
      <c r="H72" s="27">
        <f t="shared" si="10"/>
        <v>10.330000000000005</v>
      </c>
      <c r="I72" s="93">
        <f t="shared" si="10"/>
        <v>8.535000000000004</v>
      </c>
      <c r="J72" s="163">
        <f t="shared" si="10"/>
        <v>7.292307692307695</v>
      </c>
      <c r="K72" s="172">
        <f t="shared" si="10"/>
        <v>6.7400000000000055</v>
      </c>
      <c r="L72" s="223"/>
    </row>
    <row r="73" spans="1:12" ht="15" customHeight="1">
      <c r="A73" s="55"/>
      <c r="B73" s="219"/>
      <c r="C73" s="88">
        <f t="shared" si="8"/>
        <v>-15.8</v>
      </c>
      <c r="D73" s="28">
        <f t="shared" si="9"/>
        <v>18.261538461538468</v>
      </c>
      <c r="E73" s="28">
        <f t="shared" si="9"/>
        <v>16.842307692307696</v>
      </c>
      <c r="F73" s="94">
        <f t="shared" si="9"/>
        <v>14.003846153846162</v>
      </c>
      <c r="G73" s="164">
        <f t="shared" si="10"/>
        <v>11.875000000000004</v>
      </c>
      <c r="H73" s="28">
        <f t="shared" si="10"/>
        <v>10.030000000000005</v>
      </c>
      <c r="I73" s="94">
        <f t="shared" si="10"/>
        <v>8.185000000000002</v>
      </c>
      <c r="J73" s="164">
        <f t="shared" si="10"/>
        <v>6.907692307692312</v>
      </c>
      <c r="K73" s="173">
        <f t="shared" si="10"/>
        <v>6.340000000000003</v>
      </c>
      <c r="L73" s="223"/>
    </row>
    <row r="74" spans="1:12" ht="15" customHeight="1">
      <c r="A74" s="55"/>
      <c r="B74" s="219"/>
      <c r="C74" s="87">
        <f t="shared" si="8"/>
        <v>-16.8</v>
      </c>
      <c r="D74" s="27">
        <f t="shared" si="9"/>
        <v>18.184615384615388</v>
      </c>
      <c r="E74" s="27">
        <f t="shared" si="9"/>
        <v>16.726923076923082</v>
      </c>
      <c r="F74" s="93">
        <f t="shared" si="9"/>
        <v>13.811538461538465</v>
      </c>
      <c r="G74" s="163">
        <f t="shared" si="10"/>
        <v>11.625000000000004</v>
      </c>
      <c r="H74" s="27">
        <f t="shared" si="10"/>
        <v>9.730000000000004</v>
      </c>
      <c r="I74" s="93">
        <f t="shared" si="10"/>
        <v>7.835000000000004</v>
      </c>
      <c r="J74" s="163">
        <f t="shared" si="10"/>
        <v>6.523076923076928</v>
      </c>
      <c r="K74" s="172">
        <f t="shared" si="10"/>
        <v>5.940000000000005</v>
      </c>
      <c r="L74" s="223"/>
    </row>
    <row r="75" spans="1:12" ht="15" customHeight="1">
      <c r="A75" s="55"/>
      <c r="B75" s="219"/>
      <c r="C75" s="87">
        <f t="shared" si="8"/>
        <v>-17.8</v>
      </c>
      <c r="D75" s="27">
        <f t="shared" si="9"/>
        <v>18.107692307692314</v>
      </c>
      <c r="E75" s="27">
        <f t="shared" si="9"/>
        <v>16.611538461538462</v>
      </c>
      <c r="F75" s="93">
        <f t="shared" si="9"/>
        <v>13.619230769230775</v>
      </c>
      <c r="G75" s="163">
        <f t="shared" si="10"/>
        <v>11.375000000000004</v>
      </c>
      <c r="H75" s="27">
        <f t="shared" si="10"/>
        <v>9.430000000000003</v>
      </c>
      <c r="I75" s="93">
        <f t="shared" si="10"/>
        <v>7.485000000000003</v>
      </c>
      <c r="J75" s="163">
        <f t="shared" si="10"/>
        <v>6.1384615384615415</v>
      </c>
      <c r="K75" s="172">
        <f t="shared" si="10"/>
        <v>5.540000000000003</v>
      </c>
      <c r="L75" s="223"/>
    </row>
    <row r="76" spans="1:12" ht="15" customHeight="1">
      <c r="A76" s="55"/>
      <c r="B76" s="219"/>
      <c r="C76" s="87">
        <f t="shared" si="8"/>
        <v>-18.8</v>
      </c>
      <c r="D76" s="27">
        <f t="shared" si="9"/>
        <v>18.030769230769234</v>
      </c>
      <c r="E76" s="27">
        <f t="shared" si="9"/>
        <v>16.49615384615385</v>
      </c>
      <c r="F76" s="93">
        <f t="shared" si="9"/>
        <v>13.426923076923085</v>
      </c>
      <c r="G76" s="163">
        <f t="shared" si="10"/>
        <v>11.125000000000004</v>
      </c>
      <c r="H76" s="27">
        <f t="shared" si="10"/>
        <v>9.130000000000003</v>
      </c>
      <c r="I76" s="93">
        <f t="shared" si="10"/>
        <v>7.135000000000005</v>
      </c>
      <c r="J76" s="163">
        <f t="shared" si="10"/>
        <v>5.753846153846155</v>
      </c>
      <c r="K76" s="172">
        <f t="shared" si="10"/>
        <v>5.140000000000004</v>
      </c>
      <c r="L76" s="223"/>
    </row>
    <row r="77" spans="1:12" ht="15" customHeight="1">
      <c r="A77" s="55"/>
      <c r="B77" s="219"/>
      <c r="C77" s="87">
        <f t="shared" si="8"/>
        <v>-19.8</v>
      </c>
      <c r="D77" s="27">
        <f t="shared" si="9"/>
        <v>17.953846153846154</v>
      </c>
      <c r="E77" s="27">
        <f t="shared" si="9"/>
        <v>16.380769230769236</v>
      </c>
      <c r="F77" s="93">
        <f t="shared" si="9"/>
        <v>13.234615384615392</v>
      </c>
      <c r="G77" s="163">
        <f t="shared" si="10"/>
        <v>10.875000000000004</v>
      </c>
      <c r="H77" s="27">
        <f t="shared" si="10"/>
        <v>8.830000000000005</v>
      </c>
      <c r="I77" s="93">
        <f t="shared" si="10"/>
        <v>6.785000000000004</v>
      </c>
      <c r="J77" s="163">
        <f t="shared" si="10"/>
        <v>5.3692307692307715</v>
      </c>
      <c r="K77" s="172">
        <f t="shared" si="10"/>
        <v>4.7400000000000055</v>
      </c>
      <c r="L77" s="223"/>
    </row>
    <row r="78" spans="1:12" ht="15" customHeight="1" thickBot="1">
      <c r="A78" s="56"/>
      <c r="B78" s="221"/>
      <c r="C78" s="91">
        <f t="shared" si="8"/>
        <v>-20.8</v>
      </c>
      <c r="D78" s="25">
        <f t="shared" si="9"/>
        <v>17.87692307692308</v>
      </c>
      <c r="E78" s="25">
        <f t="shared" si="9"/>
        <v>16.265384615384615</v>
      </c>
      <c r="F78" s="97">
        <f t="shared" si="9"/>
        <v>13.042307692307698</v>
      </c>
      <c r="G78" s="168">
        <f t="shared" si="10"/>
        <v>10.625000000000004</v>
      </c>
      <c r="H78" s="25">
        <f t="shared" si="10"/>
        <v>8.530000000000005</v>
      </c>
      <c r="I78" s="97">
        <f t="shared" si="10"/>
        <v>6.435000000000002</v>
      </c>
      <c r="J78" s="168">
        <f t="shared" si="10"/>
        <v>4.984615384615388</v>
      </c>
      <c r="K78" s="177">
        <f t="shared" si="10"/>
        <v>4.340000000000003</v>
      </c>
      <c r="L78" s="225"/>
    </row>
  </sheetData>
  <sheetProtection password="D7AC" sheet="1" objects="1" scenarios="1"/>
  <mergeCells count="13">
    <mergeCell ref="G2:K2"/>
    <mergeCell ref="G3:K3"/>
    <mergeCell ref="O3:Q3"/>
    <mergeCell ref="R3:S3"/>
    <mergeCell ref="T3:V3"/>
    <mergeCell ref="D40:K40"/>
    <mergeCell ref="D41:K41"/>
    <mergeCell ref="B43:B78"/>
    <mergeCell ref="L43:L78"/>
    <mergeCell ref="H27:I27"/>
    <mergeCell ref="H28:I28"/>
    <mergeCell ref="O4:P4"/>
    <mergeCell ref="T4:U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1" r:id="rId5"/>
  <headerFooter alignWithMargins="0">
    <oddHeader>&amp;C&amp;F&amp;R&amp;D</oddHeader>
    <oddFooter>&amp;L&amp;A&amp;CSivu &amp;P</oddFooter>
  </headerFooter>
  <rowBreaks count="1" manualBreakCount="1">
    <brk id="38" max="21" man="1"/>
  </rowBreaks>
  <drawing r:id="rId4"/>
  <legacyDrawing r:id="rId3"/>
  <oleObjects>
    <oleObject progId="Word.Document.8" shapeId="1507520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V78"/>
  <sheetViews>
    <sheetView workbookViewId="0" topLeftCell="A1">
      <selection activeCell="A28" sqref="A28"/>
    </sheetView>
  </sheetViews>
  <sheetFormatPr defaultColWidth="9.140625" defaultRowHeight="12.75"/>
  <cols>
    <col min="1" max="1" width="25.7109375" style="0" customWidth="1"/>
    <col min="2" max="2" width="4.57421875" style="0" customWidth="1"/>
    <col min="3" max="3" width="9.421875" style="0" customWidth="1"/>
    <col min="4" max="4" width="6.140625" style="0" customWidth="1"/>
    <col min="5" max="11" width="5.7109375" style="0" customWidth="1"/>
    <col min="12" max="12" width="3.28125" style="0" customWidth="1"/>
    <col min="13" max="13" width="3.57421875" style="0" customWidth="1"/>
    <col min="14" max="14" width="26.140625" style="0" customWidth="1"/>
    <col min="15" max="17" width="7.7109375" style="0" customWidth="1"/>
    <col min="18" max="18" width="8.28125" style="0" customWidth="1"/>
    <col min="19" max="19" width="6.7109375" style="0" customWidth="1"/>
    <col min="20" max="22" width="7.7109375" style="0" customWidth="1"/>
  </cols>
  <sheetData>
    <row r="1" spans="1:14" ht="15" thickBot="1">
      <c r="A1" t="s">
        <v>91</v>
      </c>
      <c r="N1" t="s">
        <v>60</v>
      </c>
    </row>
    <row r="2" spans="1:14" ht="21" thickBot="1">
      <c r="A2" s="84" t="s">
        <v>90</v>
      </c>
      <c r="B2" s="14"/>
      <c r="G2" s="232" t="s">
        <v>0</v>
      </c>
      <c r="H2" s="233"/>
      <c r="I2" s="233"/>
      <c r="J2" s="233"/>
      <c r="K2" s="234"/>
      <c r="N2" s="72" t="s">
        <v>37</v>
      </c>
    </row>
    <row r="3" spans="7:20" ht="20.25" thickBot="1">
      <c r="G3" s="208" t="s">
        <v>53</v>
      </c>
      <c r="H3" s="209"/>
      <c r="I3" s="209"/>
      <c r="J3" s="209"/>
      <c r="K3" s="235"/>
      <c r="N3" s="13"/>
      <c r="O3" s="210" t="s">
        <v>5</v>
      </c>
      <c r="P3" s="211"/>
      <c r="Q3" s="211"/>
      <c r="R3" s="236" t="s">
        <v>5</v>
      </c>
      <c r="S3" s="237"/>
      <c r="T3" s="238"/>
    </row>
    <row r="4" spans="1:20" ht="15.75">
      <c r="A4" s="1" t="s">
        <v>1</v>
      </c>
      <c r="B4" s="1"/>
      <c r="C4" s="48" t="s">
        <v>8</v>
      </c>
      <c r="D4" s="63">
        <v>21</v>
      </c>
      <c r="E4" s="64" t="s">
        <v>9</v>
      </c>
      <c r="F4" s="4"/>
      <c r="N4" s="11" t="s">
        <v>75</v>
      </c>
      <c r="O4" s="229" t="s">
        <v>39</v>
      </c>
      <c r="P4" s="230"/>
      <c r="Q4" s="99" t="s">
        <v>38</v>
      </c>
      <c r="R4" s="239" t="s">
        <v>92</v>
      </c>
      <c r="S4" s="240"/>
      <c r="T4" s="199" t="s">
        <v>38</v>
      </c>
    </row>
    <row r="5" spans="1:20" ht="16.5" thickBot="1">
      <c r="A5" s="1" t="s">
        <v>2</v>
      </c>
      <c r="B5" s="1"/>
      <c r="C5" s="48" t="s">
        <v>10</v>
      </c>
      <c r="D5" s="61">
        <v>-10</v>
      </c>
      <c r="E5" s="62" t="s">
        <v>9</v>
      </c>
      <c r="F5" s="4"/>
      <c r="N5" s="7"/>
      <c r="O5" s="16" t="s">
        <v>9</v>
      </c>
      <c r="P5" s="22" t="s">
        <v>15</v>
      </c>
      <c r="Q5" s="49" t="s">
        <v>15</v>
      </c>
      <c r="R5" s="16" t="s">
        <v>9</v>
      </c>
      <c r="S5" s="22" t="s">
        <v>15</v>
      </c>
      <c r="T5" s="44" t="s">
        <v>15</v>
      </c>
    </row>
    <row r="6" spans="1:20" ht="14.25">
      <c r="A6" s="1" t="s">
        <v>13</v>
      </c>
      <c r="B6" s="1"/>
      <c r="C6" s="3"/>
      <c r="D6" s="1"/>
      <c r="E6" s="4"/>
      <c r="F6" s="4"/>
      <c r="N6" s="7" t="s">
        <v>36</v>
      </c>
      <c r="O6" s="15">
        <v>18</v>
      </c>
      <c r="P6" s="33"/>
      <c r="Q6" s="193"/>
      <c r="R6" s="15">
        <v>21</v>
      </c>
      <c r="S6" s="197"/>
      <c r="T6" s="198"/>
    </row>
    <row r="7" spans="1:20" ht="12.75">
      <c r="A7" s="5" t="s">
        <v>14</v>
      </c>
      <c r="B7" s="5"/>
      <c r="C7" s="1" t="s">
        <v>3</v>
      </c>
      <c r="D7" s="1">
        <v>45</v>
      </c>
      <c r="E7" s="1" t="s">
        <v>4</v>
      </c>
      <c r="F7" s="1"/>
      <c r="N7" s="7" t="s">
        <v>6</v>
      </c>
      <c r="O7" s="15">
        <v>18</v>
      </c>
      <c r="P7" s="31"/>
      <c r="Q7" s="194"/>
      <c r="R7" s="8">
        <v>20</v>
      </c>
      <c r="S7" s="32"/>
      <c r="T7" s="19"/>
    </row>
    <row r="8" spans="1:20" ht="14.25">
      <c r="A8" s="1" t="s">
        <v>16</v>
      </c>
      <c r="B8" s="1"/>
      <c r="N8" s="12" t="s">
        <v>34</v>
      </c>
      <c r="O8" s="9">
        <v>15</v>
      </c>
      <c r="P8" s="38">
        <v>81</v>
      </c>
      <c r="Q8" s="195">
        <f>($O8-D$5)/(D$4-D$5)*100</f>
        <v>80.64516129032258</v>
      </c>
      <c r="R8" s="9">
        <v>17</v>
      </c>
      <c r="S8" s="17">
        <v>87</v>
      </c>
      <c r="T8" s="45">
        <f>($R8-D$5)/(D$4-D$5)*100</f>
        <v>87.09677419354838</v>
      </c>
    </row>
    <row r="9" spans="14:20" ht="15.75" customHeight="1" thickBot="1">
      <c r="N9" s="12" t="s">
        <v>35</v>
      </c>
      <c r="O9" s="98">
        <v>17</v>
      </c>
      <c r="P9" s="38">
        <v>87</v>
      </c>
      <c r="Q9" s="195">
        <f>($O9-D$5)/(D$4-D$5)*100</f>
        <v>87.09677419354838</v>
      </c>
      <c r="R9" s="9">
        <v>20</v>
      </c>
      <c r="S9" s="17">
        <v>97</v>
      </c>
      <c r="T9" s="45">
        <f>($R9-D$5)/(D$4-D$5)*100</f>
        <v>96.7741935483871</v>
      </c>
    </row>
    <row r="10" spans="1:20" ht="15.75" customHeight="1" thickBot="1">
      <c r="A10" s="1" t="s">
        <v>0</v>
      </c>
      <c r="B10" s="1"/>
      <c r="C10" s="3" t="s">
        <v>12</v>
      </c>
      <c r="D10" s="6">
        <f>Q9</f>
        <v>87.09677419354838</v>
      </c>
      <c r="E10" s="189">
        <f>Q8</f>
        <v>80.64516129032258</v>
      </c>
      <c r="F10" s="191">
        <v>75</v>
      </c>
      <c r="G10" s="190">
        <v>70</v>
      </c>
      <c r="H10" s="12">
        <v>65</v>
      </c>
      <c r="I10" s="192">
        <f>Q10</f>
        <v>61.29032258064516</v>
      </c>
      <c r="J10" s="190">
        <v>60</v>
      </c>
      <c r="K10" s="1" t="s">
        <v>4</v>
      </c>
      <c r="N10" s="12" t="s">
        <v>7</v>
      </c>
      <c r="O10" s="10">
        <v>9</v>
      </c>
      <c r="P10" s="23">
        <v>61</v>
      </c>
      <c r="Q10" s="196">
        <f>($O10-D$5)/(D$4-D$5)*100</f>
        <v>61.29032258064516</v>
      </c>
      <c r="R10" s="10">
        <v>10</v>
      </c>
      <c r="S10" s="22">
        <v>65</v>
      </c>
      <c r="T10" s="46">
        <f>($R10-D$5)/(D$4-D$5)*100</f>
        <v>64.51612903225806</v>
      </c>
    </row>
    <row r="11" spans="1:11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thickBot="1">
      <c r="A12" s="1" t="s">
        <v>25</v>
      </c>
      <c r="B12" s="1"/>
      <c r="C12" s="3" t="s">
        <v>11</v>
      </c>
      <c r="D12" s="6">
        <f aca="true" t="shared" si="0" ref="D12:J12">(D10*($D4-$D5))/100+$D5</f>
        <v>17</v>
      </c>
      <c r="E12" s="189">
        <f t="shared" si="0"/>
        <v>15</v>
      </c>
      <c r="F12" s="192">
        <f t="shared" si="0"/>
        <v>13.25</v>
      </c>
      <c r="G12" s="18">
        <f t="shared" si="0"/>
        <v>11.7</v>
      </c>
      <c r="H12" s="189">
        <f t="shared" si="0"/>
        <v>10.149999999999999</v>
      </c>
      <c r="I12" s="192">
        <f t="shared" si="0"/>
        <v>9</v>
      </c>
      <c r="J12" s="18">
        <f t="shared" si="0"/>
        <v>8.600000000000001</v>
      </c>
      <c r="K12" s="4" t="s">
        <v>9</v>
      </c>
    </row>
    <row r="13" spans="1:22" ht="13.5" thickBo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5" spans="1:14" ht="15.75">
      <c r="A15" s="2" t="s">
        <v>52</v>
      </c>
      <c r="B15" s="2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1:14" ht="15.75">
      <c r="A16" s="2"/>
      <c r="B16" s="2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 ht="15.75">
      <c r="A17" s="2" t="s">
        <v>27</v>
      </c>
      <c r="B17" s="157"/>
      <c r="C17" s="2" t="s">
        <v>61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</row>
    <row r="18" spans="1:14" ht="1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</row>
    <row r="19" spans="1:14" ht="15.75">
      <c r="A19" s="2" t="s">
        <v>83</v>
      </c>
      <c r="B19" s="2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1:14" ht="1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ht="18">
      <c r="A21" s="2" t="s">
        <v>28</v>
      </c>
      <c r="B21" s="2"/>
      <c r="C21" s="2" t="s">
        <v>70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1:14" ht="15.75">
      <c r="A22" s="2" t="s">
        <v>26</v>
      </c>
      <c r="B22" s="2"/>
      <c r="C22" s="2" t="s">
        <v>71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</row>
    <row r="23" spans="1:14" ht="15.75">
      <c r="A23" s="2" t="s">
        <v>29</v>
      </c>
      <c r="B23" s="2"/>
      <c r="C23" s="2" t="s">
        <v>73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</row>
    <row r="24" spans="1:14" ht="15.75">
      <c r="A24" s="2" t="s">
        <v>30</v>
      </c>
      <c r="B24" s="2"/>
      <c r="C24" s="2" t="s">
        <v>72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</row>
    <row r="25" spans="1:22" ht="13.5" thickBo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ht="12.75">
      <c r="M26" s="110"/>
    </row>
    <row r="27" spans="1:14" ht="20.25">
      <c r="A27" s="84" t="str">
        <f>'TI Asumisterveysohje 2003'!A27</f>
        <v>Kohde RL102 2004:</v>
      </c>
      <c r="B27" s="14"/>
      <c r="D27" s="113" t="s">
        <v>17</v>
      </c>
      <c r="H27" s="226">
        <f>'TI Asumisterveysohje 2003'!H27:I27</f>
        <v>38051</v>
      </c>
      <c r="I27" s="228"/>
      <c r="M27" s="111"/>
      <c r="N27" s="121" t="s">
        <v>82</v>
      </c>
    </row>
    <row r="28" spans="1:22" ht="16.5" thickBot="1">
      <c r="A28" s="3" t="str">
        <f>'TI Asumisterveysohje 2003'!A28</f>
        <v>Kyrkoby skolan: Opett.huone ( huone 7 )</v>
      </c>
      <c r="G28" s="2" t="str">
        <f>'TI Asumisterveysohje 2003'!G28</f>
        <v>klo</v>
      </c>
      <c r="H28" s="227">
        <f>'TI Asumisterveysohje 2003'!H28</f>
        <v>0.5069444444444444</v>
      </c>
      <c r="I28" s="227"/>
      <c r="M28" s="111"/>
      <c r="N28" s="115" t="s">
        <v>84</v>
      </c>
      <c r="U28" s="69"/>
      <c r="V28" s="69"/>
    </row>
    <row r="29" spans="1:17" ht="20.25" thickBot="1">
      <c r="A29" s="1" t="s">
        <v>1</v>
      </c>
      <c r="B29" s="1"/>
      <c r="C29" s="65" t="s">
        <v>44</v>
      </c>
      <c r="D29" s="66">
        <f>'TI Asumisterveysohje 2003'!D29</f>
        <v>21.1</v>
      </c>
      <c r="E29" s="67" t="s">
        <v>45</v>
      </c>
      <c r="G29" s="114" t="s">
        <v>62</v>
      </c>
      <c r="H29" s="69"/>
      <c r="I29" s="69"/>
      <c r="J29" s="69"/>
      <c r="K29" s="69"/>
      <c r="L29" s="69"/>
      <c r="M29" s="111"/>
      <c r="N29" s="106" t="s">
        <v>11</v>
      </c>
      <c r="O29" s="132" t="s">
        <v>67</v>
      </c>
      <c r="P29" s="133"/>
      <c r="Q29" s="134"/>
    </row>
    <row r="30" spans="1:20" ht="19.5">
      <c r="A30" s="1" t="s">
        <v>22</v>
      </c>
      <c r="B30" s="1"/>
      <c r="C30" s="2" t="s">
        <v>46</v>
      </c>
      <c r="D30" s="70">
        <f>'TI Asumisterveysohje 2003'!D30</f>
        <v>30.5</v>
      </c>
      <c r="E30" s="71" t="s">
        <v>4</v>
      </c>
      <c r="F30" s="72"/>
      <c r="G30" s="69"/>
      <c r="H30" s="69"/>
      <c r="I30" s="69"/>
      <c r="J30" s="69"/>
      <c r="K30" s="69"/>
      <c r="L30" s="69"/>
      <c r="M30" s="111"/>
      <c r="N30" s="105" t="s">
        <v>63</v>
      </c>
      <c r="O30" s="135">
        <f>$D$29-0.14*($D$29-$D$33)*0.28</f>
        <v>20.24152</v>
      </c>
      <c r="P30" s="136" t="s">
        <v>45</v>
      </c>
      <c r="T30" s="69"/>
    </row>
    <row r="31" spans="1:16" ht="19.5">
      <c r="A31" s="1" t="s">
        <v>23</v>
      </c>
      <c r="B31" s="1"/>
      <c r="C31" s="73" t="s">
        <v>47</v>
      </c>
      <c r="D31" s="70">
        <f>'TI Asumisterveysohje 2003'!D31</f>
        <v>3.1</v>
      </c>
      <c r="E31" s="74" t="s">
        <v>45</v>
      </c>
      <c r="F31" s="75"/>
      <c r="M31" s="111"/>
      <c r="N31" s="105" t="s">
        <v>64</v>
      </c>
      <c r="O31" s="137">
        <f>$D$29-0.14*($D$29-$D$33)*0.22</f>
        <v>20.42548</v>
      </c>
      <c r="P31" s="138" t="s">
        <v>45</v>
      </c>
    </row>
    <row r="32" spans="1:20" ht="20.25" thickBot="1">
      <c r="A32" s="1" t="s">
        <v>24</v>
      </c>
      <c r="B32" s="1"/>
      <c r="C32" s="2" t="s">
        <v>48</v>
      </c>
      <c r="D32" s="70">
        <f>'TI Asumisterveysohje 2003'!D32</f>
        <v>5.6</v>
      </c>
      <c r="E32" s="71" t="s">
        <v>49</v>
      </c>
      <c r="F32" s="72"/>
      <c r="M32" s="111"/>
      <c r="N32" s="105" t="s">
        <v>65</v>
      </c>
      <c r="O32" s="139">
        <f>$D$29-0.14*($D$29-$D$33)*0.36</f>
        <v>19.99624</v>
      </c>
      <c r="P32" s="140" t="s">
        <v>45</v>
      </c>
      <c r="Q32" s="85"/>
      <c r="T32" s="85" t="s">
        <v>18</v>
      </c>
    </row>
    <row r="33" spans="1:20" ht="19.5">
      <c r="A33" s="1" t="s">
        <v>2</v>
      </c>
      <c r="B33" s="1"/>
      <c r="C33" s="76" t="s">
        <v>50</v>
      </c>
      <c r="D33" s="77">
        <f>'TI Asumisterveysohje 2003'!D33</f>
        <v>-0.8</v>
      </c>
      <c r="E33" s="78" t="s">
        <v>45</v>
      </c>
      <c r="F33" s="68"/>
      <c r="G33" s="69"/>
      <c r="M33" s="111"/>
      <c r="N33" s="115" t="s">
        <v>85</v>
      </c>
      <c r="Q33" s="85"/>
      <c r="T33" s="85" t="s">
        <v>19</v>
      </c>
    </row>
    <row r="34" spans="3:20" ht="18.75" thickBot="1"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112"/>
      <c r="N34" s="106" t="s">
        <v>11</v>
      </c>
      <c r="O34" s="107" t="s">
        <v>66</v>
      </c>
      <c r="P34" s="108"/>
      <c r="Q34" s="109"/>
      <c r="T34" s="85"/>
    </row>
    <row r="35" spans="1:20" ht="18.75" thickBot="1">
      <c r="A35" s="1" t="s">
        <v>0</v>
      </c>
      <c r="B35" s="1"/>
      <c r="C35" s="73" t="s">
        <v>12</v>
      </c>
      <c r="D35" s="79">
        <f>Q9</f>
        <v>87.09677419354838</v>
      </c>
      <c r="E35" s="182">
        <f>Q8</f>
        <v>80.64516129032258</v>
      </c>
      <c r="F35" s="184">
        <v>75</v>
      </c>
      <c r="G35" s="183">
        <v>70</v>
      </c>
      <c r="H35" s="179">
        <v>65</v>
      </c>
      <c r="I35" s="181">
        <f>Q10</f>
        <v>61.29032258064516</v>
      </c>
      <c r="J35" s="180">
        <v>60</v>
      </c>
      <c r="K35" s="81" t="s">
        <v>4</v>
      </c>
      <c r="M35" s="111"/>
      <c r="N35" s="105" t="s">
        <v>63</v>
      </c>
      <c r="O35" s="104">
        <f>$D$29-0.13*($D$29-$D$33)*0.25</f>
        <v>20.388250000000003</v>
      </c>
      <c r="P35" s="74" t="s">
        <v>45</v>
      </c>
      <c r="Q35" s="85"/>
      <c r="T35" s="85"/>
    </row>
    <row r="36" spans="3:20" ht="18.75" thickBot="1">
      <c r="C36" s="69"/>
      <c r="D36" s="69"/>
      <c r="E36" s="69"/>
      <c r="F36" s="69"/>
      <c r="G36" s="69"/>
      <c r="H36" s="69"/>
      <c r="I36" s="69"/>
      <c r="J36" s="69"/>
      <c r="K36" s="69"/>
      <c r="M36" s="111"/>
      <c r="N36" s="105" t="s">
        <v>64</v>
      </c>
      <c r="O36" s="104">
        <f>$D$29-0.13*($D$29-$D$33)*0.16</f>
        <v>20.64448</v>
      </c>
      <c r="P36" s="74" t="s">
        <v>45</v>
      </c>
      <c r="Q36" s="85"/>
      <c r="T36" s="85" t="s">
        <v>21</v>
      </c>
    </row>
    <row r="37" spans="1:20" ht="20.25" thickBot="1">
      <c r="A37" s="1" t="s">
        <v>25</v>
      </c>
      <c r="B37" s="1"/>
      <c r="C37" s="82" t="s">
        <v>51</v>
      </c>
      <c r="D37" s="79">
        <f aca="true" t="shared" si="1" ref="D37:J37">(D35*($D29-$D33))/100+$D33</f>
        <v>18.274193548387096</v>
      </c>
      <c r="E37" s="182">
        <f t="shared" si="1"/>
        <v>16.861290322580647</v>
      </c>
      <c r="F37" s="186">
        <f t="shared" si="1"/>
        <v>15.625</v>
      </c>
      <c r="G37" s="185">
        <f t="shared" si="1"/>
        <v>14.530000000000001</v>
      </c>
      <c r="H37" s="187">
        <f t="shared" si="1"/>
        <v>13.435000000000002</v>
      </c>
      <c r="I37" s="181">
        <f t="shared" si="1"/>
        <v>12.622580645161289</v>
      </c>
      <c r="J37" s="188">
        <f t="shared" si="1"/>
        <v>12.340000000000002</v>
      </c>
      <c r="K37" s="83" t="s">
        <v>45</v>
      </c>
      <c r="M37" s="111"/>
      <c r="N37" s="105" t="s">
        <v>65</v>
      </c>
      <c r="O37" s="104">
        <f>$D$29-0.13*($D$29-$D$33)*0.25</f>
        <v>20.388250000000003</v>
      </c>
      <c r="P37" s="74" t="s">
        <v>45</v>
      </c>
      <c r="Q37" s="85"/>
      <c r="T37" s="85" t="s">
        <v>20</v>
      </c>
    </row>
    <row r="38" ht="12.75">
      <c r="M38" s="111"/>
    </row>
    <row r="39" ht="13.5" thickBot="1"/>
    <row r="40" spans="1:10" ht="15" customHeight="1">
      <c r="A40" s="24" t="s">
        <v>33</v>
      </c>
      <c r="B40" s="53"/>
      <c r="C40" s="200"/>
      <c r="D40" s="241" t="s">
        <v>0</v>
      </c>
      <c r="E40" s="242"/>
      <c r="F40" s="242"/>
      <c r="G40" s="242"/>
      <c r="H40" s="242"/>
      <c r="I40" s="242"/>
      <c r="J40" s="243"/>
    </row>
    <row r="41" spans="1:10" ht="15" customHeight="1" thickBot="1">
      <c r="A41" s="59" t="s">
        <v>43</v>
      </c>
      <c r="B41" s="102">
        <f>D29</f>
        <v>21.1</v>
      </c>
      <c r="C41" s="201" t="s">
        <v>9</v>
      </c>
      <c r="D41" s="244" t="s">
        <v>32</v>
      </c>
      <c r="E41" s="245"/>
      <c r="F41" s="246"/>
      <c r="G41" s="245"/>
      <c r="H41" s="245"/>
      <c r="I41" s="246"/>
      <c r="J41" s="247"/>
    </row>
    <row r="42" spans="1:10" ht="15" customHeight="1" thickBot="1">
      <c r="A42" s="60"/>
      <c r="B42" s="54"/>
      <c r="C42" s="205" t="s">
        <v>42</v>
      </c>
      <c r="D42" s="206">
        <f aca="true" t="shared" si="2" ref="D42:J42">D35</f>
        <v>87.09677419354838</v>
      </c>
      <c r="E42" s="202">
        <f t="shared" si="2"/>
        <v>80.64516129032258</v>
      </c>
      <c r="F42" s="161">
        <f t="shared" si="2"/>
        <v>75</v>
      </c>
      <c r="G42" s="203">
        <f t="shared" si="2"/>
        <v>70</v>
      </c>
      <c r="H42" s="204">
        <f t="shared" si="2"/>
        <v>65</v>
      </c>
      <c r="I42" s="178">
        <f t="shared" si="2"/>
        <v>61.29032258064516</v>
      </c>
      <c r="J42" s="47">
        <f t="shared" si="2"/>
        <v>60</v>
      </c>
    </row>
    <row r="43" spans="1:11" ht="15" customHeight="1">
      <c r="A43" s="55"/>
      <c r="B43" s="218" t="s">
        <v>54</v>
      </c>
      <c r="C43" s="86">
        <f aca="true" t="shared" si="3" ref="C43:C57">C44+1</f>
        <v>14.2</v>
      </c>
      <c r="D43" s="26">
        <f aca="true" t="shared" si="4" ref="D43:J52">(D$35*($D$29-$C43))/100+$C43</f>
        <v>20.20967741935484</v>
      </c>
      <c r="E43" s="92">
        <f t="shared" si="4"/>
        <v>19.76451612903226</v>
      </c>
      <c r="F43" s="162">
        <f t="shared" si="4"/>
        <v>19.375</v>
      </c>
      <c r="G43" s="26">
        <f t="shared" si="4"/>
        <v>19.03</v>
      </c>
      <c r="H43" s="92">
        <f t="shared" si="4"/>
        <v>18.685000000000002</v>
      </c>
      <c r="I43" s="162">
        <f t="shared" si="4"/>
        <v>18.429032258064517</v>
      </c>
      <c r="J43" s="171">
        <f t="shared" si="4"/>
        <v>18.34</v>
      </c>
      <c r="K43" s="222" t="s">
        <v>55</v>
      </c>
    </row>
    <row r="44" spans="1:11" ht="15" customHeight="1">
      <c r="A44" s="55"/>
      <c r="B44" s="219"/>
      <c r="C44" s="87">
        <f t="shared" si="3"/>
        <v>13.2</v>
      </c>
      <c r="D44" s="27">
        <f t="shared" si="4"/>
        <v>20.080645161290324</v>
      </c>
      <c r="E44" s="93">
        <f t="shared" si="4"/>
        <v>19.570967741935483</v>
      </c>
      <c r="F44" s="163">
        <f t="shared" si="4"/>
        <v>19.125</v>
      </c>
      <c r="G44" s="27">
        <f t="shared" si="4"/>
        <v>18.73</v>
      </c>
      <c r="H44" s="93">
        <f t="shared" si="4"/>
        <v>18.335</v>
      </c>
      <c r="I44" s="163">
        <f t="shared" si="4"/>
        <v>18.04193548387097</v>
      </c>
      <c r="J44" s="172">
        <f t="shared" si="4"/>
        <v>17.94</v>
      </c>
      <c r="K44" s="223"/>
    </row>
    <row r="45" spans="1:11" ht="15" customHeight="1">
      <c r="A45" s="55"/>
      <c r="B45" s="219"/>
      <c r="C45" s="87">
        <f t="shared" si="3"/>
        <v>12.2</v>
      </c>
      <c r="D45" s="27">
        <f t="shared" si="4"/>
        <v>19.951612903225808</v>
      </c>
      <c r="E45" s="93">
        <f t="shared" si="4"/>
        <v>19.37741935483871</v>
      </c>
      <c r="F45" s="163">
        <f t="shared" si="4"/>
        <v>18.875</v>
      </c>
      <c r="G45" s="27">
        <f t="shared" si="4"/>
        <v>18.43</v>
      </c>
      <c r="H45" s="93">
        <f t="shared" si="4"/>
        <v>17.985</v>
      </c>
      <c r="I45" s="163">
        <f t="shared" si="4"/>
        <v>17.65483870967742</v>
      </c>
      <c r="J45" s="172">
        <f t="shared" si="4"/>
        <v>17.54</v>
      </c>
      <c r="K45" s="223"/>
    </row>
    <row r="46" spans="1:11" ht="15" customHeight="1">
      <c r="A46" s="55"/>
      <c r="B46" s="219"/>
      <c r="C46" s="87">
        <f t="shared" si="3"/>
        <v>11.2</v>
      </c>
      <c r="D46" s="27">
        <f t="shared" si="4"/>
        <v>19.82258064516129</v>
      </c>
      <c r="E46" s="93">
        <f t="shared" si="4"/>
        <v>19.183870967741935</v>
      </c>
      <c r="F46" s="163">
        <f t="shared" si="4"/>
        <v>18.625</v>
      </c>
      <c r="G46" s="27">
        <f t="shared" si="4"/>
        <v>18.130000000000003</v>
      </c>
      <c r="H46" s="93">
        <f t="shared" si="4"/>
        <v>17.635</v>
      </c>
      <c r="I46" s="163">
        <f t="shared" si="4"/>
        <v>17.26774193548387</v>
      </c>
      <c r="J46" s="172">
        <f t="shared" si="4"/>
        <v>17.14</v>
      </c>
      <c r="K46" s="223"/>
    </row>
    <row r="47" spans="1:11" ht="15" customHeight="1">
      <c r="A47" s="55"/>
      <c r="B47" s="219"/>
      <c r="C47" s="87">
        <f t="shared" si="3"/>
        <v>10.2</v>
      </c>
      <c r="D47" s="27">
        <f t="shared" si="4"/>
        <v>19.693548387096776</v>
      </c>
      <c r="E47" s="93">
        <f t="shared" si="4"/>
        <v>18.990322580645163</v>
      </c>
      <c r="F47" s="163">
        <f t="shared" si="4"/>
        <v>18.375</v>
      </c>
      <c r="G47" s="27">
        <f t="shared" si="4"/>
        <v>17.83</v>
      </c>
      <c r="H47" s="93">
        <f t="shared" si="4"/>
        <v>17.285</v>
      </c>
      <c r="I47" s="163">
        <f t="shared" si="4"/>
        <v>16.880645161290325</v>
      </c>
      <c r="J47" s="172">
        <f t="shared" si="4"/>
        <v>16.740000000000002</v>
      </c>
      <c r="K47" s="223"/>
    </row>
    <row r="48" spans="1:11" ht="15" customHeight="1">
      <c r="A48" s="55"/>
      <c r="B48" s="219"/>
      <c r="C48" s="88">
        <f t="shared" si="3"/>
        <v>9.2</v>
      </c>
      <c r="D48" s="28">
        <f t="shared" si="4"/>
        <v>19.564516129032256</v>
      </c>
      <c r="E48" s="94">
        <f t="shared" si="4"/>
        <v>18.796774193548387</v>
      </c>
      <c r="F48" s="164">
        <f t="shared" si="4"/>
        <v>18.125</v>
      </c>
      <c r="G48" s="28">
        <f t="shared" si="4"/>
        <v>17.53</v>
      </c>
      <c r="H48" s="94">
        <f t="shared" si="4"/>
        <v>16.935000000000002</v>
      </c>
      <c r="I48" s="164">
        <f t="shared" si="4"/>
        <v>16.493548387096773</v>
      </c>
      <c r="J48" s="173">
        <f t="shared" si="4"/>
        <v>16.34</v>
      </c>
      <c r="K48" s="223"/>
    </row>
    <row r="49" spans="1:11" ht="15" customHeight="1">
      <c r="A49" s="55"/>
      <c r="B49" s="219"/>
      <c r="C49" s="87">
        <f t="shared" si="3"/>
        <v>8.2</v>
      </c>
      <c r="D49" s="27">
        <f t="shared" si="4"/>
        <v>19.435483870967744</v>
      </c>
      <c r="E49" s="93">
        <f t="shared" si="4"/>
        <v>18.60322580645161</v>
      </c>
      <c r="F49" s="163">
        <f t="shared" si="4"/>
        <v>17.875</v>
      </c>
      <c r="G49" s="27">
        <f t="shared" si="4"/>
        <v>17.23</v>
      </c>
      <c r="H49" s="93">
        <f t="shared" si="4"/>
        <v>16.585</v>
      </c>
      <c r="I49" s="163">
        <f t="shared" si="4"/>
        <v>16.106451612903225</v>
      </c>
      <c r="J49" s="172">
        <f t="shared" si="4"/>
        <v>15.940000000000001</v>
      </c>
      <c r="K49" s="223"/>
    </row>
    <row r="50" spans="1:11" ht="15" customHeight="1">
      <c r="A50" s="55"/>
      <c r="B50" s="219"/>
      <c r="C50" s="87">
        <f t="shared" si="3"/>
        <v>7.2</v>
      </c>
      <c r="D50" s="27">
        <f t="shared" si="4"/>
        <v>19.306451612903228</v>
      </c>
      <c r="E50" s="93">
        <f t="shared" si="4"/>
        <v>18.40967741935484</v>
      </c>
      <c r="F50" s="163">
        <f t="shared" si="4"/>
        <v>17.625000000000004</v>
      </c>
      <c r="G50" s="27">
        <f t="shared" si="4"/>
        <v>16.93</v>
      </c>
      <c r="H50" s="93">
        <f t="shared" si="4"/>
        <v>16.235000000000003</v>
      </c>
      <c r="I50" s="163">
        <f t="shared" si="4"/>
        <v>15.719354838709677</v>
      </c>
      <c r="J50" s="172">
        <f t="shared" si="4"/>
        <v>15.540000000000003</v>
      </c>
      <c r="K50" s="223"/>
    </row>
    <row r="51" spans="1:11" ht="15" customHeight="1">
      <c r="A51" s="55"/>
      <c r="B51" s="219"/>
      <c r="C51" s="87">
        <f t="shared" si="3"/>
        <v>6.2</v>
      </c>
      <c r="D51" s="27">
        <f t="shared" si="4"/>
        <v>19.17741935483871</v>
      </c>
      <c r="E51" s="93">
        <f t="shared" si="4"/>
        <v>18.216129032258067</v>
      </c>
      <c r="F51" s="163">
        <f t="shared" si="4"/>
        <v>17.375000000000004</v>
      </c>
      <c r="G51" s="27">
        <f t="shared" si="4"/>
        <v>16.630000000000003</v>
      </c>
      <c r="H51" s="93">
        <f t="shared" si="4"/>
        <v>15.885000000000002</v>
      </c>
      <c r="I51" s="163">
        <f t="shared" si="4"/>
        <v>15.332258064516129</v>
      </c>
      <c r="J51" s="172">
        <f t="shared" si="4"/>
        <v>15.14</v>
      </c>
      <c r="K51" s="223"/>
    </row>
    <row r="52" spans="1:11" ht="15" customHeight="1">
      <c r="A52" s="55"/>
      <c r="B52" s="219"/>
      <c r="C52" s="87">
        <f t="shared" si="3"/>
        <v>5.2</v>
      </c>
      <c r="D52" s="27">
        <f t="shared" si="4"/>
        <v>19.048387096774196</v>
      </c>
      <c r="E52" s="93">
        <f t="shared" si="4"/>
        <v>18.02258064516129</v>
      </c>
      <c r="F52" s="163">
        <f t="shared" si="4"/>
        <v>17.125000000000004</v>
      </c>
      <c r="G52" s="27">
        <f t="shared" si="4"/>
        <v>16.330000000000002</v>
      </c>
      <c r="H52" s="93">
        <f t="shared" si="4"/>
        <v>15.535000000000004</v>
      </c>
      <c r="I52" s="163">
        <f t="shared" si="4"/>
        <v>14.94516129032258</v>
      </c>
      <c r="J52" s="172">
        <f t="shared" si="4"/>
        <v>14.740000000000002</v>
      </c>
      <c r="K52" s="223"/>
    </row>
    <row r="53" spans="1:11" ht="15" customHeight="1">
      <c r="A53" s="55"/>
      <c r="B53" s="219"/>
      <c r="C53" s="88">
        <f t="shared" si="3"/>
        <v>4.2</v>
      </c>
      <c r="D53" s="28">
        <f aca="true" t="shared" si="5" ref="D53:J62">(D$35*($D$29-$C53))/100+$C53</f>
        <v>18.91935483870968</v>
      </c>
      <c r="E53" s="94">
        <f t="shared" si="5"/>
        <v>17.82903225806452</v>
      </c>
      <c r="F53" s="164">
        <f t="shared" si="5"/>
        <v>16.875000000000004</v>
      </c>
      <c r="G53" s="28">
        <f t="shared" si="5"/>
        <v>16.03</v>
      </c>
      <c r="H53" s="94">
        <f t="shared" si="5"/>
        <v>15.185000000000002</v>
      </c>
      <c r="I53" s="164">
        <f t="shared" si="5"/>
        <v>14.558064516129033</v>
      </c>
      <c r="J53" s="173">
        <f t="shared" si="5"/>
        <v>14.34</v>
      </c>
      <c r="K53" s="223"/>
    </row>
    <row r="54" spans="1:11" ht="15" customHeight="1">
      <c r="A54" s="55"/>
      <c r="B54" s="219"/>
      <c r="C54" s="87">
        <f t="shared" si="3"/>
        <v>3.2</v>
      </c>
      <c r="D54" s="27">
        <f t="shared" si="5"/>
        <v>18.790322580645164</v>
      </c>
      <c r="E54" s="93">
        <f t="shared" si="5"/>
        <v>17.635483870967743</v>
      </c>
      <c r="F54" s="163">
        <f t="shared" si="5"/>
        <v>16.625000000000004</v>
      </c>
      <c r="G54" s="27">
        <f t="shared" si="5"/>
        <v>15.730000000000004</v>
      </c>
      <c r="H54" s="93">
        <f t="shared" si="5"/>
        <v>14.835</v>
      </c>
      <c r="I54" s="163">
        <f t="shared" si="5"/>
        <v>14.170967741935485</v>
      </c>
      <c r="J54" s="172">
        <f t="shared" si="5"/>
        <v>13.940000000000001</v>
      </c>
      <c r="K54" s="223"/>
    </row>
    <row r="55" spans="1:11" ht="15" customHeight="1">
      <c r="A55" s="55"/>
      <c r="B55" s="219"/>
      <c r="C55" s="87">
        <f t="shared" si="3"/>
        <v>2.2</v>
      </c>
      <c r="D55" s="27">
        <f t="shared" si="5"/>
        <v>18.661290322580644</v>
      </c>
      <c r="E55" s="93">
        <f t="shared" si="5"/>
        <v>17.441935483870967</v>
      </c>
      <c r="F55" s="163">
        <f t="shared" si="5"/>
        <v>16.375000000000004</v>
      </c>
      <c r="G55" s="27">
        <f t="shared" si="5"/>
        <v>15.430000000000003</v>
      </c>
      <c r="H55" s="93">
        <f t="shared" si="5"/>
        <v>14.485000000000003</v>
      </c>
      <c r="I55" s="163">
        <f t="shared" si="5"/>
        <v>13.783870967741937</v>
      </c>
      <c r="J55" s="172">
        <f t="shared" si="5"/>
        <v>13.540000000000003</v>
      </c>
      <c r="K55" s="223"/>
    </row>
    <row r="56" spans="1:11" ht="15" customHeight="1">
      <c r="A56" s="55"/>
      <c r="B56" s="219"/>
      <c r="C56" s="87">
        <f t="shared" si="3"/>
        <v>1.2</v>
      </c>
      <c r="D56" s="27">
        <f t="shared" si="5"/>
        <v>18.532258064516128</v>
      </c>
      <c r="E56" s="93">
        <f t="shared" si="5"/>
        <v>17.248387096774195</v>
      </c>
      <c r="F56" s="163">
        <f t="shared" si="5"/>
        <v>16.125000000000004</v>
      </c>
      <c r="G56" s="27">
        <f t="shared" si="5"/>
        <v>15.13</v>
      </c>
      <c r="H56" s="93">
        <f t="shared" si="5"/>
        <v>14.135000000000002</v>
      </c>
      <c r="I56" s="163">
        <f t="shared" si="5"/>
        <v>13.396774193548387</v>
      </c>
      <c r="J56" s="172">
        <f t="shared" si="5"/>
        <v>13.140000000000002</v>
      </c>
      <c r="K56" s="223"/>
    </row>
    <row r="57" spans="1:11" ht="15" customHeight="1" thickBot="1">
      <c r="A57" s="56"/>
      <c r="B57" s="219"/>
      <c r="C57" s="89">
        <f t="shared" si="3"/>
        <v>0.19999999999999996</v>
      </c>
      <c r="D57" s="29">
        <f t="shared" si="5"/>
        <v>18.403225806451612</v>
      </c>
      <c r="E57" s="95">
        <f t="shared" si="5"/>
        <v>17.05483870967742</v>
      </c>
      <c r="F57" s="165">
        <f t="shared" si="5"/>
        <v>15.875000000000002</v>
      </c>
      <c r="G57" s="29">
        <f t="shared" si="5"/>
        <v>14.830000000000002</v>
      </c>
      <c r="H57" s="95">
        <f t="shared" si="5"/>
        <v>13.785000000000002</v>
      </c>
      <c r="I57" s="165">
        <f t="shared" si="5"/>
        <v>13.009677419354839</v>
      </c>
      <c r="J57" s="174">
        <f t="shared" si="5"/>
        <v>12.740000000000002</v>
      </c>
      <c r="K57" s="223"/>
    </row>
    <row r="58" spans="1:11" ht="15" customHeight="1" thickBot="1">
      <c r="A58" s="57" t="s">
        <v>31</v>
      </c>
      <c r="B58" s="220"/>
      <c r="C58" s="130">
        <f>D33</f>
        <v>-0.8</v>
      </c>
      <c r="D58" s="131">
        <f t="shared" si="5"/>
        <v>18.274193548387096</v>
      </c>
      <c r="E58" s="158">
        <f t="shared" si="5"/>
        <v>16.861290322580647</v>
      </c>
      <c r="F58" s="166">
        <f t="shared" si="5"/>
        <v>15.625</v>
      </c>
      <c r="G58" s="160">
        <f t="shared" si="5"/>
        <v>14.530000000000001</v>
      </c>
      <c r="H58" s="158">
        <f t="shared" si="5"/>
        <v>13.435000000000002</v>
      </c>
      <c r="I58" s="178">
        <f t="shared" si="5"/>
        <v>12.622580645161289</v>
      </c>
      <c r="J58" s="175">
        <f t="shared" si="5"/>
        <v>12.340000000000002</v>
      </c>
      <c r="K58" s="224"/>
    </row>
    <row r="59" spans="1:11" ht="15" customHeight="1">
      <c r="A59" s="55"/>
      <c r="B59" s="219"/>
      <c r="C59" s="90">
        <f>C58-1</f>
        <v>-1.8</v>
      </c>
      <c r="D59" s="30">
        <f t="shared" si="5"/>
        <v>18.145161290322584</v>
      </c>
      <c r="E59" s="96">
        <f t="shared" si="5"/>
        <v>16.66774193548387</v>
      </c>
      <c r="F59" s="167">
        <f t="shared" si="5"/>
        <v>15.375</v>
      </c>
      <c r="G59" s="30">
        <f t="shared" si="5"/>
        <v>14.23</v>
      </c>
      <c r="H59" s="96">
        <f t="shared" si="5"/>
        <v>13.085</v>
      </c>
      <c r="I59" s="167">
        <f t="shared" si="5"/>
        <v>12.235483870967743</v>
      </c>
      <c r="J59" s="176">
        <f t="shared" si="5"/>
        <v>11.940000000000001</v>
      </c>
      <c r="K59" s="223"/>
    </row>
    <row r="60" spans="1:11" ht="15" customHeight="1">
      <c r="A60" s="55"/>
      <c r="B60" s="219"/>
      <c r="C60" s="87">
        <f aca="true" t="shared" si="6" ref="C60:C78">C59-1</f>
        <v>-2.8</v>
      </c>
      <c r="D60" s="27">
        <f t="shared" si="5"/>
        <v>18.016129032258064</v>
      </c>
      <c r="E60" s="93">
        <f t="shared" si="5"/>
        <v>16.474193548387095</v>
      </c>
      <c r="F60" s="163">
        <f t="shared" si="5"/>
        <v>15.125</v>
      </c>
      <c r="G60" s="27">
        <f t="shared" si="5"/>
        <v>13.930000000000003</v>
      </c>
      <c r="H60" s="93">
        <f t="shared" si="5"/>
        <v>12.735000000000003</v>
      </c>
      <c r="I60" s="163">
        <f t="shared" si="5"/>
        <v>11.848387096774196</v>
      </c>
      <c r="J60" s="172">
        <f t="shared" si="5"/>
        <v>11.540000000000003</v>
      </c>
      <c r="K60" s="223"/>
    </row>
    <row r="61" spans="1:11" ht="15" customHeight="1">
      <c r="A61" s="55"/>
      <c r="B61" s="219"/>
      <c r="C61" s="87">
        <f t="shared" si="6"/>
        <v>-3.8</v>
      </c>
      <c r="D61" s="27">
        <f t="shared" si="5"/>
        <v>17.88709677419355</v>
      </c>
      <c r="E61" s="93">
        <f t="shared" si="5"/>
        <v>16.280645161290323</v>
      </c>
      <c r="F61" s="163">
        <f t="shared" si="5"/>
        <v>14.875</v>
      </c>
      <c r="G61" s="27">
        <f t="shared" si="5"/>
        <v>13.630000000000003</v>
      </c>
      <c r="H61" s="93">
        <f t="shared" si="5"/>
        <v>12.385000000000002</v>
      </c>
      <c r="I61" s="163">
        <f t="shared" si="5"/>
        <v>11.461290322580645</v>
      </c>
      <c r="J61" s="172">
        <f t="shared" si="5"/>
        <v>11.140000000000004</v>
      </c>
      <c r="K61" s="223"/>
    </row>
    <row r="62" spans="1:11" ht="15" customHeight="1">
      <c r="A62" s="55"/>
      <c r="B62" s="219"/>
      <c r="C62" s="87">
        <f t="shared" si="6"/>
        <v>-4.8</v>
      </c>
      <c r="D62" s="27">
        <f t="shared" si="5"/>
        <v>17.758064516129032</v>
      </c>
      <c r="E62" s="93">
        <f t="shared" si="5"/>
        <v>16.08709677419355</v>
      </c>
      <c r="F62" s="163">
        <f t="shared" si="5"/>
        <v>14.625</v>
      </c>
      <c r="G62" s="27">
        <f t="shared" si="5"/>
        <v>13.330000000000002</v>
      </c>
      <c r="H62" s="93">
        <f t="shared" si="5"/>
        <v>12.035</v>
      </c>
      <c r="I62" s="163">
        <f t="shared" si="5"/>
        <v>11.074193548387097</v>
      </c>
      <c r="J62" s="172">
        <f t="shared" si="5"/>
        <v>10.740000000000002</v>
      </c>
      <c r="K62" s="223"/>
    </row>
    <row r="63" spans="1:11" ht="15" customHeight="1">
      <c r="A63" s="55"/>
      <c r="B63" s="219"/>
      <c r="C63" s="88">
        <f t="shared" si="6"/>
        <v>-5.8</v>
      </c>
      <c r="D63" s="28">
        <f aca="true" t="shared" si="7" ref="D63:J72">(D$35*($D$29-$C63))/100+$C63</f>
        <v>17.629032258064516</v>
      </c>
      <c r="E63" s="94">
        <f t="shared" si="7"/>
        <v>15.893548387096775</v>
      </c>
      <c r="F63" s="164">
        <f t="shared" si="7"/>
        <v>14.375</v>
      </c>
      <c r="G63" s="28">
        <f t="shared" si="7"/>
        <v>13.030000000000001</v>
      </c>
      <c r="H63" s="94">
        <f t="shared" si="7"/>
        <v>11.685000000000002</v>
      </c>
      <c r="I63" s="164">
        <f t="shared" si="7"/>
        <v>10.687096774193549</v>
      </c>
      <c r="J63" s="173">
        <f t="shared" si="7"/>
        <v>10.34</v>
      </c>
      <c r="K63" s="223"/>
    </row>
    <row r="64" spans="1:11" ht="15" customHeight="1">
      <c r="A64" s="55"/>
      <c r="B64" s="219"/>
      <c r="C64" s="87">
        <f t="shared" si="6"/>
        <v>-6.8</v>
      </c>
      <c r="D64" s="27">
        <f t="shared" si="7"/>
        <v>17.5</v>
      </c>
      <c r="E64" s="93">
        <f t="shared" si="7"/>
        <v>15.7</v>
      </c>
      <c r="F64" s="163">
        <f t="shared" si="7"/>
        <v>14.125</v>
      </c>
      <c r="G64" s="27">
        <f t="shared" si="7"/>
        <v>12.73</v>
      </c>
      <c r="H64" s="93">
        <f t="shared" si="7"/>
        <v>11.335</v>
      </c>
      <c r="I64" s="163">
        <f t="shared" si="7"/>
        <v>10.3</v>
      </c>
      <c r="J64" s="172">
        <f t="shared" si="7"/>
        <v>9.940000000000001</v>
      </c>
      <c r="K64" s="223"/>
    </row>
    <row r="65" spans="1:11" ht="15" customHeight="1">
      <c r="A65" s="55"/>
      <c r="B65" s="219"/>
      <c r="C65" s="87">
        <f t="shared" si="6"/>
        <v>-7.8</v>
      </c>
      <c r="D65" s="27">
        <f t="shared" si="7"/>
        <v>17.370967741935484</v>
      </c>
      <c r="E65" s="93">
        <f t="shared" si="7"/>
        <v>15.506451612903223</v>
      </c>
      <c r="F65" s="163">
        <f t="shared" si="7"/>
        <v>13.875</v>
      </c>
      <c r="G65" s="27">
        <f t="shared" si="7"/>
        <v>12.430000000000003</v>
      </c>
      <c r="H65" s="93">
        <f t="shared" si="7"/>
        <v>10.985000000000003</v>
      </c>
      <c r="I65" s="163">
        <f t="shared" si="7"/>
        <v>9.912903225806453</v>
      </c>
      <c r="J65" s="172">
        <f t="shared" si="7"/>
        <v>9.540000000000003</v>
      </c>
      <c r="K65" s="223"/>
    </row>
    <row r="66" spans="1:11" ht="15" customHeight="1">
      <c r="A66" s="55"/>
      <c r="B66" s="219"/>
      <c r="C66" s="87">
        <f t="shared" si="6"/>
        <v>-8.8</v>
      </c>
      <c r="D66" s="27">
        <f t="shared" si="7"/>
        <v>17.24193548387097</v>
      </c>
      <c r="E66" s="93">
        <f t="shared" si="7"/>
        <v>15.312903225806451</v>
      </c>
      <c r="F66" s="163">
        <f t="shared" si="7"/>
        <v>13.625</v>
      </c>
      <c r="G66" s="27">
        <f t="shared" si="7"/>
        <v>12.129999999999999</v>
      </c>
      <c r="H66" s="93">
        <f t="shared" si="7"/>
        <v>10.635000000000002</v>
      </c>
      <c r="I66" s="163">
        <f t="shared" si="7"/>
        <v>9.525806451612905</v>
      </c>
      <c r="J66" s="172">
        <f t="shared" si="7"/>
        <v>9.14</v>
      </c>
      <c r="K66" s="223"/>
    </row>
    <row r="67" spans="1:11" ht="15" customHeight="1">
      <c r="A67" s="55"/>
      <c r="B67" s="219"/>
      <c r="C67" s="87">
        <f t="shared" si="6"/>
        <v>-9.8</v>
      </c>
      <c r="D67" s="27">
        <f t="shared" si="7"/>
        <v>17.112903225806452</v>
      </c>
      <c r="E67" s="93">
        <f t="shared" si="7"/>
        <v>15.119354838709679</v>
      </c>
      <c r="F67" s="163">
        <f t="shared" si="7"/>
        <v>13.375</v>
      </c>
      <c r="G67" s="27">
        <f t="shared" si="7"/>
        <v>11.829999999999998</v>
      </c>
      <c r="H67" s="93">
        <f t="shared" si="7"/>
        <v>10.285</v>
      </c>
      <c r="I67" s="163">
        <f t="shared" si="7"/>
        <v>9.138709677419357</v>
      </c>
      <c r="J67" s="172">
        <f t="shared" si="7"/>
        <v>8.740000000000002</v>
      </c>
      <c r="K67" s="223"/>
    </row>
    <row r="68" spans="1:11" ht="15" customHeight="1">
      <c r="A68" s="55"/>
      <c r="B68" s="219"/>
      <c r="C68" s="88">
        <f t="shared" si="6"/>
        <v>-10.8</v>
      </c>
      <c r="D68" s="28">
        <f t="shared" si="7"/>
        <v>16.983870967741936</v>
      </c>
      <c r="E68" s="94">
        <f t="shared" si="7"/>
        <v>14.925806451612903</v>
      </c>
      <c r="F68" s="164">
        <f t="shared" si="7"/>
        <v>13.125</v>
      </c>
      <c r="G68" s="28">
        <f t="shared" si="7"/>
        <v>11.529999999999998</v>
      </c>
      <c r="H68" s="94">
        <f t="shared" si="7"/>
        <v>9.934999999999999</v>
      </c>
      <c r="I68" s="164">
        <f t="shared" si="7"/>
        <v>8.751612903225805</v>
      </c>
      <c r="J68" s="173">
        <f t="shared" si="7"/>
        <v>8.34</v>
      </c>
      <c r="K68" s="223"/>
    </row>
    <row r="69" spans="1:11" ht="15" customHeight="1">
      <c r="A69" s="55"/>
      <c r="B69" s="219"/>
      <c r="C69" s="87">
        <f t="shared" si="6"/>
        <v>-11.8</v>
      </c>
      <c r="D69" s="27">
        <f t="shared" si="7"/>
        <v>16.854838709677423</v>
      </c>
      <c r="E69" s="93">
        <f t="shared" si="7"/>
        <v>14.732258064516131</v>
      </c>
      <c r="F69" s="163">
        <f t="shared" si="7"/>
        <v>12.875000000000004</v>
      </c>
      <c r="G69" s="27">
        <f t="shared" si="7"/>
        <v>11.230000000000004</v>
      </c>
      <c r="H69" s="93">
        <f t="shared" si="7"/>
        <v>9.585000000000004</v>
      </c>
      <c r="I69" s="163">
        <f t="shared" si="7"/>
        <v>8.36451612903226</v>
      </c>
      <c r="J69" s="172">
        <f t="shared" si="7"/>
        <v>7.940000000000005</v>
      </c>
      <c r="K69" s="223"/>
    </row>
    <row r="70" spans="1:11" ht="15" customHeight="1">
      <c r="A70" s="55"/>
      <c r="B70" s="219"/>
      <c r="C70" s="87">
        <f t="shared" si="6"/>
        <v>-12.8</v>
      </c>
      <c r="D70" s="27">
        <f t="shared" si="7"/>
        <v>16.725806451612907</v>
      </c>
      <c r="E70" s="93">
        <f t="shared" si="7"/>
        <v>14.538709677419355</v>
      </c>
      <c r="F70" s="163">
        <f t="shared" si="7"/>
        <v>12.625000000000004</v>
      </c>
      <c r="G70" s="27">
        <f t="shared" si="7"/>
        <v>10.930000000000003</v>
      </c>
      <c r="H70" s="93">
        <f t="shared" si="7"/>
        <v>9.235000000000003</v>
      </c>
      <c r="I70" s="163">
        <f t="shared" si="7"/>
        <v>7.9774193548387125</v>
      </c>
      <c r="J70" s="172">
        <f t="shared" si="7"/>
        <v>7.540000000000003</v>
      </c>
      <c r="K70" s="223"/>
    </row>
    <row r="71" spans="1:11" ht="15" customHeight="1">
      <c r="A71" s="55"/>
      <c r="B71" s="219"/>
      <c r="C71" s="87">
        <f t="shared" si="6"/>
        <v>-13.8</v>
      </c>
      <c r="D71" s="27">
        <f t="shared" si="7"/>
        <v>16.596774193548388</v>
      </c>
      <c r="E71" s="93">
        <f t="shared" si="7"/>
        <v>14.345161290322583</v>
      </c>
      <c r="F71" s="163">
        <f t="shared" si="7"/>
        <v>12.375000000000004</v>
      </c>
      <c r="G71" s="27">
        <f t="shared" si="7"/>
        <v>10.630000000000003</v>
      </c>
      <c r="H71" s="93">
        <f t="shared" si="7"/>
        <v>8.885000000000005</v>
      </c>
      <c r="I71" s="163">
        <f t="shared" si="7"/>
        <v>7.590322580645164</v>
      </c>
      <c r="J71" s="172">
        <f t="shared" si="7"/>
        <v>7.140000000000004</v>
      </c>
      <c r="K71" s="223"/>
    </row>
    <row r="72" spans="1:11" ht="15" customHeight="1">
      <c r="A72" s="55"/>
      <c r="B72" s="219"/>
      <c r="C72" s="87">
        <f t="shared" si="6"/>
        <v>-14.8</v>
      </c>
      <c r="D72" s="27">
        <f t="shared" si="7"/>
        <v>16.467741935483872</v>
      </c>
      <c r="E72" s="93">
        <f t="shared" si="7"/>
        <v>14.151612903225807</v>
      </c>
      <c r="F72" s="163">
        <f t="shared" si="7"/>
        <v>12.125000000000004</v>
      </c>
      <c r="G72" s="27">
        <f t="shared" si="7"/>
        <v>10.330000000000005</v>
      </c>
      <c r="H72" s="93">
        <f t="shared" si="7"/>
        <v>8.535000000000004</v>
      </c>
      <c r="I72" s="163">
        <f t="shared" si="7"/>
        <v>7.203225806451613</v>
      </c>
      <c r="J72" s="172">
        <f t="shared" si="7"/>
        <v>6.7400000000000055</v>
      </c>
      <c r="K72" s="223"/>
    </row>
    <row r="73" spans="1:11" ht="15" customHeight="1">
      <c r="A73" s="55"/>
      <c r="B73" s="219"/>
      <c r="C73" s="88">
        <f t="shared" si="6"/>
        <v>-15.8</v>
      </c>
      <c r="D73" s="28">
        <f aca="true" t="shared" si="8" ref="D73:J78">(D$35*($D$29-$C73))/100+$C73</f>
        <v>16.338709677419363</v>
      </c>
      <c r="E73" s="94">
        <f t="shared" si="8"/>
        <v>13.958064516129035</v>
      </c>
      <c r="F73" s="164">
        <f t="shared" si="8"/>
        <v>11.875000000000004</v>
      </c>
      <c r="G73" s="28">
        <f t="shared" si="8"/>
        <v>10.030000000000005</v>
      </c>
      <c r="H73" s="94">
        <f t="shared" si="8"/>
        <v>8.185000000000002</v>
      </c>
      <c r="I73" s="164">
        <f t="shared" si="8"/>
        <v>6.816129032258068</v>
      </c>
      <c r="J73" s="173">
        <f t="shared" si="8"/>
        <v>6.340000000000003</v>
      </c>
      <c r="K73" s="223"/>
    </row>
    <row r="74" spans="1:11" ht="15" customHeight="1">
      <c r="A74" s="55"/>
      <c r="B74" s="219"/>
      <c r="C74" s="87">
        <f t="shared" si="6"/>
        <v>-16.8</v>
      </c>
      <c r="D74" s="27">
        <f t="shared" si="8"/>
        <v>16.209677419354843</v>
      </c>
      <c r="E74" s="93">
        <f t="shared" si="8"/>
        <v>13.764516129032263</v>
      </c>
      <c r="F74" s="163">
        <f t="shared" si="8"/>
        <v>11.625000000000004</v>
      </c>
      <c r="G74" s="27">
        <f t="shared" si="8"/>
        <v>9.730000000000004</v>
      </c>
      <c r="H74" s="93">
        <f t="shared" si="8"/>
        <v>7.835000000000004</v>
      </c>
      <c r="I74" s="163">
        <f t="shared" si="8"/>
        <v>6.429032258064517</v>
      </c>
      <c r="J74" s="172">
        <f t="shared" si="8"/>
        <v>5.940000000000005</v>
      </c>
      <c r="K74" s="223"/>
    </row>
    <row r="75" spans="1:11" ht="15" customHeight="1">
      <c r="A75" s="55"/>
      <c r="B75" s="219"/>
      <c r="C75" s="87">
        <f t="shared" si="6"/>
        <v>-17.8</v>
      </c>
      <c r="D75" s="27">
        <f t="shared" si="8"/>
        <v>16.080645161290324</v>
      </c>
      <c r="E75" s="93">
        <f t="shared" si="8"/>
        <v>13.570967741935487</v>
      </c>
      <c r="F75" s="163">
        <f t="shared" si="8"/>
        <v>11.375000000000004</v>
      </c>
      <c r="G75" s="27">
        <f t="shared" si="8"/>
        <v>9.430000000000003</v>
      </c>
      <c r="H75" s="93">
        <f t="shared" si="8"/>
        <v>7.485000000000003</v>
      </c>
      <c r="I75" s="163">
        <f t="shared" si="8"/>
        <v>6.041935483870969</v>
      </c>
      <c r="J75" s="172">
        <f t="shared" si="8"/>
        <v>5.540000000000003</v>
      </c>
      <c r="K75" s="223"/>
    </row>
    <row r="76" spans="1:11" ht="15" customHeight="1">
      <c r="A76" s="55"/>
      <c r="B76" s="219"/>
      <c r="C76" s="87">
        <f t="shared" si="6"/>
        <v>-18.8</v>
      </c>
      <c r="D76" s="27">
        <f t="shared" si="8"/>
        <v>15.951612903225811</v>
      </c>
      <c r="E76" s="93">
        <f t="shared" si="8"/>
        <v>13.377419354838711</v>
      </c>
      <c r="F76" s="163">
        <f t="shared" si="8"/>
        <v>11.125000000000004</v>
      </c>
      <c r="G76" s="27">
        <f t="shared" si="8"/>
        <v>9.130000000000003</v>
      </c>
      <c r="H76" s="93">
        <f t="shared" si="8"/>
        <v>7.135000000000005</v>
      </c>
      <c r="I76" s="163">
        <f t="shared" si="8"/>
        <v>5.654838709677424</v>
      </c>
      <c r="J76" s="172">
        <f t="shared" si="8"/>
        <v>5.140000000000004</v>
      </c>
      <c r="K76" s="223"/>
    </row>
    <row r="77" spans="1:11" ht="15" customHeight="1">
      <c r="A77" s="55"/>
      <c r="B77" s="219"/>
      <c r="C77" s="87">
        <f t="shared" si="6"/>
        <v>-19.8</v>
      </c>
      <c r="D77" s="27">
        <f t="shared" si="8"/>
        <v>15.822580645161292</v>
      </c>
      <c r="E77" s="93">
        <f t="shared" si="8"/>
        <v>13.183870967741935</v>
      </c>
      <c r="F77" s="163">
        <f t="shared" si="8"/>
        <v>10.875000000000004</v>
      </c>
      <c r="G77" s="27">
        <f t="shared" si="8"/>
        <v>8.830000000000005</v>
      </c>
      <c r="H77" s="93">
        <f t="shared" si="8"/>
        <v>6.785000000000004</v>
      </c>
      <c r="I77" s="163">
        <f t="shared" si="8"/>
        <v>5.267741935483873</v>
      </c>
      <c r="J77" s="172">
        <f t="shared" si="8"/>
        <v>4.7400000000000055</v>
      </c>
      <c r="K77" s="223"/>
    </row>
    <row r="78" spans="1:11" ht="15" customHeight="1" thickBot="1">
      <c r="A78" s="56"/>
      <c r="B78" s="221"/>
      <c r="C78" s="91">
        <f t="shared" si="6"/>
        <v>-20.8</v>
      </c>
      <c r="D78" s="25">
        <f t="shared" si="8"/>
        <v>15.69354838709678</v>
      </c>
      <c r="E78" s="97">
        <f t="shared" si="8"/>
        <v>12.990322580645167</v>
      </c>
      <c r="F78" s="168">
        <f t="shared" si="8"/>
        <v>10.625000000000004</v>
      </c>
      <c r="G78" s="25">
        <f t="shared" si="8"/>
        <v>8.530000000000005</v>
      </c>
      <c r="H78" s="97">
        <f t="shared" si="8"/>
        <v>6.435000000000002</v>
      </c>
      <c r="I78" s="168">
        <f t="shared" si="8"/>
        <v>4.8806451612903246</v>
      </c>
      <c r="J78" s="177">
        <f t="shared" si="8"/>
        <v>4.340000000000003</v>
      </c>
      <c r="K78" s="225"/>
    </row>
  </sheetData>
  <sheetProtection password="D7AC" sheet="1" objects="1" scenarios="1"/>
  <mergeCells count="12">
    <mergeCell ref="B43:B78"/>
    <mergeCell ref="K43:K78"/>
    <mergeCell ref="O3:Q3"/>
    <mergeCell ref="D40:J40"/>
    <mergeCell ref="D41:J41"/>
    <mergeCell ref="O4:P4"/>
    <mergeCell ref="H27:I27"/>
    <mergeCell ref="H28:I28"/>
    <mergeCell ref="R3:T3"/>
    <mergeCell ref="R4:S4"/>
    <mergeCell ref="G2:K2"/>
    <mergeCell ref="G3:K3"/>
  </mergeCells>
  <printOptions/>
  <pageMargins left="0.75" right="0.75" top="1" bottom="1" header="0.4921259845" footer="0.4921259845"/>
  <pageSetup horizontalDpi="600" verticalDpi="600" orientation="landscape" paperSize="9" scale="71" r:id="rId5"/>
  <headerFooter alignWithMargins="0">
    <oddHeader>&amp;C&amp;F&amp;R&amp;D</oddHeader>
    <oddFooter>&amp;L&amp;A&amp;CSivu &amp;P</oddFooter>
  </headerFooter>
  <rowBreaks count="1" manualBreakCount="1">
    <brk id="38" max="255" man="1"/>
  </rowBreaks>
  <drawing r:id="rId4"/>
  <legacyDrawing r:id="rId3"/>
  <oleObjects>
    <oleObject progId="Word.Document.8" shapeId="2238507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0"/>
  <sheetViews>
    <sheetView workbookViewId="0" topLeftCell="A1">
      <selection activeCell="L42" sqref="L42"/>
    </sheetView>
  </sheetViews>
  <sheetFormatPr defaultColWidth="9.140625" defaultRowHeight="12.75"/>
  <cols>
    <col min="1" max="1" width="25.00390625" style="0" customWidth="1"/>
    <col min="2" max="2" width="12.140625" style="0" customWidth="1"/>
    <col min="3" max="3" width="7.57421875" style="0" customWidth="1"/>
    <col min="4" max="4" width="7.421875" style="0" customWidth="1"/>
  </cols>
  <sheetData>
    <row r="2" ht="15.75">
      <c r="E2" s="129" t="s">
        <v>86</v>
      </c>
    </row>
    <row r="4" ht="12.75">
      <c r="E4" s="1" t="s">
        <v>74</v>
      </c>
    </row>
    <row r="6" ht="12.75">
      <c r="E6" s="1" t="s">
        <v>68</v>
      </c>
    </row>
    <row r="8" spans="2:3" ht="12.75">
      <c r="B8" s="117" t="str">
        <f>'TI Asumisterveysohje 2003'!O3</f>
        <v>Asunto</v>
      </c>
      <c r="C8" s="116"/>
    </row>
    <row r="9" spans="1:16" ht="13.5" thickBot="1">
      <c r="A9" t="str">
        <f>'TI Asumisterveysohje 2003'!N4</f>
        <v>Lämpötilan mittauskohta</v>
      </c>
      <c r="B9" s="117" t="str">
        <f>'TI Asumisterveysohje 2003'!O4</f>
        <v>Välttävä taso</v>
      </c>
      <c r="C9" s="116" t="str">
        <f>'TI Asumisterveysohje 2003'!Q4</f>
        <v>Tarkat</v>
      </c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</row>
    <row r="10" spans="1:16" ht="14.25">
      <c r="A10" s="123"/>
      <c r="B10" s="124" t="s">
        <v>9</v>
      </c>
      <c r="C10" s="42" t="str">
        <f>'TI Asumisterveysohje 2003'!Q5</f>
        <v>TI  %</v>
      </c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50"/>
    </row>
    <row r="11" spans="1:16" ht="12.75">
      <c r="A11" s="125" t="str">
        <f>'TI Asumisterveysohje 2003'!N8</f>
        <v>Seinän pintalämpötila 3)</v>
      </c>
      <c r="B11" s="118">
        <f>'TI Asumisterveysohje 2003'!F37</f>
        <v>16.888461538461538</v>
      </c>
      <c r="C11" s="119">
        <f>'TI Asumisterveysohje 2003'!Q8</f>
        <v>80.76923076923077</v>
      </c>
      <c r="D11" s="151"/>
      <c r="E11" s="151"/>
      <c r="F11" s="152" t="str">
        <f>$B$9</f>
        <v>Välttävä taso</v>
      </c>
      <c r="G11" s="151"/>
      <c r="H11" s="151"/>
      <c r="I11" s="151"/>
      <c r="J11" s="151"/>
      <c r="K11" s="151"/>
      <c r="L11" s="151"/>
      <c r="M11" s="151"/>
      <c r="N11" s="151"/>
      <c r="O11" s="151"/>
      <c r="P11" s="153"/>
    </row>
    <row r="12" spans="1:16" ht="12.75">
      <c r="A12" s="125" t="str">
        <f>'TI Asumisterveysohje 2003'!N9</f>
        <v>Lattian pintalämpötila 3)</v>
      </c>
      <c r="B12" s="118">
        <f>'TI Asumisterveysohje 2003'!E37</f>
        <v>18.573076923076922</v>
      </c>
      <c r="C12" s="119">
        <f>'TI Asumisterveysohje 2003'!Q9</f>
        <v>88.46153846153845</v>
      </c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3"/>
    </row>
    <row r="13" spans="1:16" ht="13.5" thickBot="1">
      <c r="A13" s="126" t="str">
        <f>'TI Asumisterveysohje 2003'!N10</f>
        <v>Pistemäinen pintalämpötila</v>
      </c>
      <c r="B13" s="127">
        <f>'TI Asumisterveysohje 2003'!J37</f>
        <v>12.676923076923078</v>
      </c>
      <c r="C13" s="128">
        <f>'TI Asumisterveysohje 2003'!Q10</f>
        <v>61.53846153846154</v>
      </c>
      <c r="D13" s="154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6"/>
    </row>
    <row r="15" ht="15.75">
      <c r="E15" s="129" t="s">
        <v>87</v>
      </c>
    </row>
    <row r="17" ht="12.75">
      <c r="E17" s="1" t="s">
        <v>79</v>
      </c>
    </row>
    <row r="18" ht="12.75">
      <c r="E18" t="s">
        <v>78</v>
      </c>
    </row>
    <row r="20" ht="12.75">
      <c r="E20" s="1" t="s">
        <v>76</v>
      </c>
    </row>
    <row r="22" spans="2:3" ht="12.75">
      <c r="B22" s="3" t="str">
        <f>'TI Asumisterveysohje 2003'!T3</f>
        <v>Asunto ja muu oleskelutila</v>
      </c>
      <c r="C22" s="116"/>
    </row>
    <row r="23" spans="1:16" ht="13.5" thickBot="1">
      <c r="A23" t="str">
        <f>$A$9</f>
        <v>Lämpötilan mittauskohta</v>
      </c>
      <c r="B23" s="120" t="str">
        <f>'TI Asumisterveysohje 2003'!T4</f>
        <v>Hyvä taso</v>
      </c>
      <c r="C23" s="116" t="str">
        <f>'TI Asumisterveysohje 2003'!V4</f>
        <v>Tarkat</v>
      </c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</row>
    <row r="24" spans="1:16" ht="14.25">
      <c r="A24" s="123"/>
      <c r="B24" s="124" t="s">
        <v>9</v>
      </c>
      <c r="C24" s="42" t="str">
        <f>'TI Asumisterveysohje 2003'!V5</f>
        <v>TI  %</v>
      </c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2"/>
    </row>
    <row r="25" spans="1:16" ht="12.75">
      <c r="A25" s="125" t="str">
        <f>A11</f>
        <v>Seinän pintalämpötila 3)</v>
      </c>
      <c r="B25" s="20">
        <f>'TI Asumisterveysohje 2003'!T8</f>
        <v>18</v>
      </c>
      <c r="C25" s="119">
        <f>'TI Asumisterveysohje 2003'!V8</f>
        <v>88.46153846153845</v>
      </c>
      <c r="D25" s="143"/>
      <c r="E25" s="143"/>
      <c r="F25" s="144" t="str">
        <f>$B$23</f>
        <v>Hyvä taso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5"/>
    </row>
    <row r="26" spans="1:16" ht="12.75">
      <c r="A26" s="125" t="str">
        <f>A12</f>
        <v>Lattian pintalämpötila 3)</v>
      </c>
      <c r="B26" s="20">
        <f>'TI Asumisterveysohje 2003'!T9</f>
        <v>20</v>
      </c>
      <c r="C26" s="119">
        <f>'TI Asumisterveysohje 2003'!V9</f>
        <v>96.15384615384616</v>
      </c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5"/>
    </row>
    <row r="27" spans="1:16" ht="13.5" thickBot="1">
      <c r="A27" s="126" t="str">
        <f>A13</f>
        <v>Pistemäinen pintalämpötila</v>
      </c>
      <c r="B27" s="21">
        <f>'TI Asumisterveysohje 2003'!T10</f>
        <v>12</v>
      </c>
      <c r="C27" s="128">
        <f>'TI Asumisterveysohje 2003'!V10</f>
        <v>65.38461538461539</v>
      </c>
      <c r="D27" s="146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8"/>
    </row>
    <row r="29" ht="15.75">
      <c r="E29" s="129" t="s">
        <v>88</v>
      </c>
    </row>
    <row r="31" ht="12.75">
      <c r="E31" s="1" t="s">
        <v>81</v>
      </c>
    </row>
    <row r="32" ht="12.75">
      <c r="E32" t="s">
        <v>80</v>
      </c>
    </row>
    <row r="34" ht="12.75">
      <c r="E34" s="1" t="s">
        <v>77</v>
      </c>
    </row>
    <row r="38" ht="15.75">
      <c r="E38" s="129" t="s">
        <v>89</v>
      </c>
    </row>
    <row r="40" ht="12.75">
      <c r="E40" s="1" t="s">
        <v>69</v>
      </c>
    </row>
  </sheetData>
  <sheetProtection password="D7AC"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1"/>
  <headerFooter alignWithMargins="0">
    <oddHeader>&amp;C&amp;F&amp;R&amp;D</oddHeader>
    <oddFooter>&amp;L&amp;A&amp;C&amp;N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tjarvenpaa</dc:creator>
  <cp:keywords/>
  <dc:description/>
  <cp:lastModifiedBy>jarve</cp:lastModifiedBy>
  <cp:lastPrinted>2004-04-06T10:59:01Z</cp:lastPrinted>
  <dcterms:created xsi:type="dcterms:W3CDTF">2003-07-29T06:53:50Z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