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<sst xmlns="http://schemas.openxmlformats.org/spreadsheetml/2006/main" count="311" uniqueCount="102">
  <si>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</si>
  <si>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</si>
  <si>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</si>
  <si>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</si>
  <si>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</si>
  <si>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</si>
  <si>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</si>
  <si>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</si>
  <si>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</si>
  <si>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</si>
  <si>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</si>
  <si>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</si>
  <si>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</si>
  <si>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</si>
  <si>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</si>
  <si>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</si>
  <si>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</si>
  <si>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</si>
  <si>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</si>
  <si>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</si>
  <si>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</si>
  <si>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</si>
  <si>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</si>
  <si>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</si>
  <si>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</si>
  <si>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</si>
  <si>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</si>
  <si>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</si>
  <si>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</si>
  <si>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</si>
  <si>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</si>
  <si>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</si>
  <si>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</si>
  <si>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</si>
  <si>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</si>
  <si>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</si>
  <si>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</si>
  <si>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</si>
  <si>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</si>
  <si>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</si>
  <si>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</si>
  <si>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</si>
  <si>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</si>
  <si>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</si>
  <si>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</si>
  <si>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</si>
  <si>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</si>
  <si>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</si>
  <si>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</si>
  <si>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</si>
  <si>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</si>
  <si>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</si>
  <si>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</si>
  <si>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</si>
  <si>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</si>
  <si>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</si>
  <si>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</si>
  <si>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</si>
  <si>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</si>
  <si>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</si>
  <si>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</si>
  <si>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</si>
  <si>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</si>
  <si>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</si>
  <si>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</si>
  <si>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</si>
  <si>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</si>
  <si>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</si>
  <si>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</si>
  <si>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</si>
  <si>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</si>
  <si>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</si>
  <si>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</si>
  <si>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</si>
  <si>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</si>
  <si>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</si>
  <si>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</si>
  <si>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</si>
  <si>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</si>
  <si>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</si>
  <si>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</si>
  <si>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</si>
  <si>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</si>
  <si>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</si>
  <si>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</si>
  <si>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</si>
  <si>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</si>
  <si>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</si>
  <si>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</si>
  <si>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</si>
  <si>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</si>
  <si>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</si>
  <si>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</si>
  <si>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</si>
  <si>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</si>
  <si>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</si>
  <si>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</si>
  <si>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</si>
  <si>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</si>
  <si>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</si>
  <si>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Kohde RL115 2005:</t>
  </si>
  <si>
    <r>
      <t>Vantaan kaupunki</t>
    </r>
    <r>
      <rPr>
        <b/>
        <sz val="10"/>
        <rFont val="Arial"/>
        <family val="2"/>
      </rPr>
      <t>: Hakunilan uimahalli, TOIMISTO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</si>
</sst>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4" xfId="0" applyFont="1" applyBorder="1" applyAlignment="1">
      <alignment horizontal="center" textRotation="90"/>
    </xf>
    <xf numFmtId="0" fontId="0" fillId="0" borderId="66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3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25"/>
          <c:w val="0.90225"/>
          <c:h val="0.833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2003'!$D$43:$D$78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2003'!$E$43:$E$78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2003'!$F$43:$F$78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2003'!$G$43:$G$78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2003'!$H$43:$H$78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2003'!$I$43:$I$78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2003'!$J$43:$J$78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'TI Asumisterveysohje 2003'!$K$43:$K$78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1"/>
        <c:lblOffset val="100"/>
        <c:tickLblSkip val="5"/>
        <c:noMultiLvlLbl val="0"/>
      </c:cat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1985)'!$D$18:$D$53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1985)'!$E$18:$E$53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1985)'!$F$18:$F$53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1985)'!$H$18:$H$53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1985)'!$I$18:$I$53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17.2</c:v>
                </c:pt>
                <c:pt idx="1">
                  <c:v>16.2</c:v>
                </c:pt>
                <c:pt idx="2">
                  <c:v>15.2</c:v>
                </c:pt>
                <c:pt idx="3">
                  <c:v>14.2</c:v>
                </c:pt>
                <c:pt idx="4">
                  <c:v>13.2</c:v>
                </c:pt>
                <c:pt idx="5">
                  <c:v>12.2</c:v>
                </c:pt>
                <c:pt idx="6">
                  <c:v>11.2</c:v>
                </c:pt>
                <c:pt idx="7">
                  <c:v>10.2</c:v>
                </c:pt>
                <c:pt idx="8">
                  <c:v>9.2</c:v>
                </c:pt>
                <c:pt idx="9">
                  <c:v>8.2</c:v>
                </c:pt>
                <c:pt idx="10">
                  <c:v>7.2</c:v>
                </c:pt>
                <c:pt idx="11">
                  <c:v>6.2</c:v>
                </c:pt>
                <c:pt idx="12">
                  <c:v>5.2</c:v>
                </c:pt>
                <c:pt idx="13">
                  <c:v>4.2</c:v>
                </c:pt>
                <c:pt idx="14">
                  <c:v>3.2</c:v>
                </c:pt>
                <c:pt idx="15">
                  <c:v>2.2</c:v>
                </c:pt>
                <c:pt idx="16">
                  <c:v>1.2000000000000002</c:v>
                </c:pt>
                <c:pt idx="17">
                  <c:v>0.20000000000000018</c:v>
                </c:pt>
                <c:pt idx="18">
                  <c:v>-0.7999999999999998</c:v>
                </c:pt>
                <c:pt idx="19">
                  <c:v>-1.7999999999999998</c:v>
                </c:pt>
                <c:pt idx="20">
                  <c:v>-2.8</c:v>
                </c:pt>
                <c:pt idx="21">
                  <c:v>-3.8</c:v>
                </c:pt>
                <c:pt idx="22">
                  <c:v>-4.8</c:v>
                </c:pt>
                <c:pt idx="23">
                  <c:v>-5.8</c:v>
                </c:pt>
                <c:pt idx="24">
                  <c:v>-6.8</c:v>
                </c:pt>
                <c:pt idx="25">
                  <c:v>-7.8</c:v>
                </c:pt>
                <c:pt idx="26">
                  <c:v>-8.8</c:v>
                </c:pt>
                <c:pt idx="27">
                  <c:v>-9.8</c:v>
                </c:pt>
                <c:pt idx="28">
                  <c:v>-10.8</c:v>
                </c:pt>
                <c:pt idx="29">
                  <c:v>-11.8</c:v>
                </c:pt>
                <c:pt idx="30">
                  <c:v>-12.8</c:v>
                </c:pt>
                <c:pt idx="31">
                  <c:v>-13.8</c:v>
                </c:pt>
                <c:pt idx="32">
                  <c:v>-14.8</c:v>
                </c:pt>
                <c:pt idx="33">
                  <c:v>-15.8</c:v>
                </c:pt>
                <c:pt idx="34">
                  <c:v>-16.8</c:v>
                </c:pt>
                <c:pt idx="35">
                  <c:v>-17.8</c:v>
                </c:pt>
              </c:numCache>
            </c:numRef>
          </c:cat>
          <c:val>
            <c:numRef>
              <c:f>'RakMK C3 (2003 &amp; 1985)'!$J$18:$J$53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tickLblSkip val="5"/>
        <c:noMultiLvlLbl val="0"/>
      </c:catAx>
      <c:valAx>
        <c:axId val="47988018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1997'!$D$43:$D$78</c:f>
              <c:numCache>
                <c:ptCount val="36"/>
                <c:pt idx="0">
                  <c:v>22.25483870967742</c:v>
                </c:pt>
                <c:pt idx="1">
                  <c:v>22.125806451612902</c:v>
                </c:pt>
                <c:pt idx="2">
                  <c:v>21.996774193548386</c:v>
                </c:pt>
                <c:pt idx="3">
                  <c:v>21.86774193548387</c:v>
                </c:pt>
                <c:pt idx="4">
                  <c:v>21.738709677419354</c:v>
                </c:pt>
                <c:pt idx="5">
                  <c:v>21.60967741935484</c:v>
                </c:pt>
                <c:pt idx="6">
                  <c:v>21.480645161290322</c:v>
                </c:pt>
                <c:pt idx="7">
                  <c:v>21.351612903225806</c:v>
                </c:pt>
                <c:pt idx="8">
                  <c:v>21.22258064516129</c:v>
                </c:pt>
                <c:pt idx="9">
                  <c:v>21.093548387096774</c:v>
                </c:pt>
                <c:pt idx="10">
                  <c:v>20.96451612903226</c:v>
                </c:pt>
                <c:pt idx="11">
                  <c:v>20.835483870967742</c:v>
                </c:pt>
                <c:pt idx="12">
                  <c:v>20.706451612903226</c:v>
                </c:pt>
                <c:pt idx="13">
                  <c:v>20.57741935483871</c:v>
                </c:pt>
                <c:pt idx="14">
                  <c:v>20.44838709677419</c:v>
                </c:pt>
                <c:pt idx="15">
                  <c:v>20.319354838709675</c:v>
                </c:pt>
                <c:pt idx="16">
                  <c:v>20.19032258064516</c:v>
                </c:pt>
                <c:pt idx="17">
                  <c:v>20.061290322580646</c:v>
                </c:pt>
                <c:pt idx="18">
                  <c:v>19.932258064516127</c:v>
                </c:pt>
                <c:pt idx="19">
                  <c:v>19.803225806451607</c:v>
                </c:pt>
                <c:pt idx="20">
                  <c:v>19.674193548387095</c:v>
                </c:pt>
                <c:pt idx="21">
                  <c:v>19.545161290322575</c:v>
                </c:pt>
                <c:pt idx="22">
                  <c:v>19.416129032258063</c:v>
                </c:pt>
                <c:pt idx="23">
                  <c:v>19.287096774193543</c:v>
                </c:pt>
                <c:pt idx="24">
                  <c:v>19.15806451612903</c:v>
                </c:pt>
                <c:pt idx="25">
                  <c:v>19.02903225806451</c:v>
                </c:pt>
                <c:pt idx="26">
                  <c:v>18.9</c:v>
                </c:pt>
                <c:pt idx="27">
                  <c:v>18.770967741935486</c:v>
                </c:pt>
                <c:pt idx="28">
                  <c:v>18.641935483870967</c:v>
                </c:pt>
                <c:pt idx="29">
                  <c:v>18.512903225806447</c:v>
                </c:pt>
                <c:pt idx="30">
                  <c:v>18.383870967741935</c:v>
                </c:pt>
                <c:pt idx="31">
                  <c:v>18.254838709677415</c:v>
                </c:pt>
                <c:pt idx="32">
                  <c:v>18.125806451612902</c:v>
                </c:pt>
                <c:pt idx="33">
                  <c:v>17.996774193548383</c:v>
                </c:pt>
                <c:pt idx="34">
                  <c:v>17.86774193548387</c:v>
                </c:pt>
                <c:pt idx="35">
                  <c:v>17.73870967741935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1997'!$E$43:$E$78</c:f>
              <c:numCache>
                <c:ptCount val="36"/>
                <c:pt idx="0">
                  <c:v>22.13225806451613</c:v>
                </c:pt>
                <c:pt idx="1">
                  <c:v>21.938709677419354</c:v>
                </c:pt>
                <c:pt idx="2">
                  <c:v>21.74516129032258</c:v>
                </c:pt>
                <c:pt idx="3">
                  <c:v>21.551612903225806</c:v>
                </c:pt>
                <c:pt idx="4">
                  <c:v>21.358064516129033</c:v>
                </c:pt>
                <c:pt idx="5">
                  <c:v>21.164516129032258</c:v>
                </c:pt>
                <c:pt idx="6">
                  <c:v>20.970967741935482</c:v>
                </c:pt>
                <c:pt idx="7">
                  <c:v>20.77741935483871</c:v>
                </c:pt>
                <c:pt idx="8">
                  <c:v>20.583870967741934</c:v>
                </c:pt>
                <c:pt idx="9">
                  <c:v>20.39032258064516</c:v>
                </c:pt>
                <c:pt idx="10">
                  <c:v>20.196774193548386</c:v>
                </c:pt>
                <c:pt idx="11">
                  <c:v>20.00322580645161</c:v>
                </c:pt>
                <c:pt idx="12">
                  <c:v>19.80967741935484</c:v>
                </c:pt>
                <c:pt idx="13">
                  <c:v>19.616129032258065</c:v>
                </c:pt>
                <c:pt idx="14">
                  <c:v>19.42258064516129</c:v>
                </c:pt>
                <c:pt idx="15">
                  <c:v>19.229032258064514</c:v>
                </c:pt>
                <c:pt idx="16">
                  <c:v>19.035483870967738</c:v>
                </c:pt>
                <c:pt idx="17">
                  <c:v>18.841935483870966</c:v>
                </c:pt>
                <c:pt idx="18">
                  <c:v>18.648387096774194</c:v>
                </c:pt>
                <c:pt idx="19">
                  <c:v>18.454838709677418</c:v>
                </c:pt>
                <c:pt idx="20">
                  <c:v>18.261290322580642</c:v>
                </c:pt>
                <c:pt idx="21">
                  <c:v>18.067741935483866</c:v>
                </c:pt>
                <c:pt idx="22">
                  <c:v>17.874193548387098</c:v>
                </c:pt>
                <c:pt idx="23">
                  <c:v>17.68064516129032</c:v>
                </c:pt>
                <c:pt idx="24">
                  <c:v>17.487096774193546</c:v>
                </c:pt>
                <c:pt idx="25">
                  <c:v>17.29354838709677</c:v>
                </c:pt>
                <c:pt idx="26">
                  <c:v>17.099999999999994</c:v>
                </c:pt>
                <c:pt idx="27">
                  <c:v>16.906451612903226</c:v>
                </c:pt>
                <c:pt idx="28">
                  <c:v>16.71290322580645</c:v>
                </c:pt>
                <c:pt idx="29">
                  <c:v>16.519354838709674</c:v>
                </c:pt>
                <c:pt idx="30">
                  <c:v>16.325806451612905</c:v>
                </c:pt>
                <c:pt idx="31">
                  <c:v>16.13225806451613</c:v>
                </c:pt>
                <c:pt idx="32">
                  <c:v>15.938709677419352</c:v>
                </c:pt>
                <c:pt idx="33">
                  <c:v>15.745161290322576</c:v>
                </c:pt>
                <c:pt idx="34">
                  <c:v>15.551612903225804</c:v>
                </c:pt>
                <c:pt idx="35">
                  <c:v>15.358064516129028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1997'!$F$43:$F$78</c:f>
              <c:numCache>
                <c:ptCount val="36"/>
                <c:pt idx="0">
                  <c:v>22.025</c:v>
                </c:pt>
                <c:pt idx="1">
                  <c:v>21.775</c:v>
                </c:pt>
                <c:pt idx="2">
                  <c:v>21.525</c:v>
                </c:pt>
                <c:pt idx="3">
                  <c:v>21.275</c:v>
                </c:pt>
                <c:pt idx="4">
                  <c:v>21.025</c:v>
                </c:pt>
                <c:pt idx="5">
                  <c:v>20.775</c:v>
                </c:pt>
                <c:pt idx="6">
                  <c:v>20.525</c:v>
                </c:pt>
                <c:pt idx="7">
                  <c:v>20.275</c:v>
                </c:pt>
                <c:pt idx="8">
                  <c:v>20.025</c:v>
                </c:pt>
                <c:pt idx="9">
                  <c:v>19.775</c:v>
                </c:pt>
                <c:pt idx="10">
                  <c:v>19.525</c:v>
                </c:pt>
                <c:pt idx="11">
                  <c:v>19.275</c:v>
                </c:pt>
                <c:pt idx="12">
                  <c:v>19.025</c:v>
                </c:pt>
                <c:pt idx="13">
                  <c:v>18.775</c:v>
                </c:pt>
                <c:pt idx="14">
                  <c:v>18.525</c:v>
                </c:pt>
                <c:pt idx="15">
                  <c:v>18.275</c:v>
                </c:pt>
                <c:pt idx="16">
                  <c:v>18.025</c:v>
                </c:pt>
                <c:pt idx="17">
                  <c:v>17.775</c:v>
                </c:pt>
                <c:pt idx="18">
                  <c:v>17.525</c:v>
                </c:pt>
                <c:pt idx="19">
                  <c:v>17.275</c:v>
                </c:pt>
                <c:pt idx="20">
                  <c:v>17.025</c:v>
                </c:pt>
                <c:pt idx="21">
                  <c:v>16.775</c:v>
                </c:pt>
                <c:pt idx="22">
                  <c:v>16.525</c:v>
                </c:pt>
                <c:pt idx="23">
                  <c:v>16.275</c:v>
                </c:pt>
                <c:pt idx="24">
                  <c:v>16.025</c:v>
                </c:pt>
                <c:pt idx="25">
                  <c:v>15.775</c:v>
                </c:pt>
                <c:pt idx="26">
                  <c:v>15.525</c:v>
                </c:pt>
                <c:pt idx="27">
                  <c:v>15.275</c:v>
                </c:pt>
                <c:pt idx="28">
                  <c:v>15.025</c:v>
                </c:pt>
                <c:pt idx="29">
                  <c:v>14.775</c:v>
                </c:pt>
                <c:pt idx="30">
                  <c:v>14.525</c:v>
                </c:pt>
                <c:pt idx="31">
                  <c:v>14.275</c:v>
                </c:pt>
                <c:pt idx="32">
                  <c:v>14.025</c:v>
                </c:pt>
                <c:pt idx="33">
                  <c:v>13.775</c:v>
                </c:pt>
                <c:pt idx="34">
                  <c:v>13.525</c:v>
                </c:pt>
                <c:pt idx="35">
                  <c:v>13.275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1997'!$G$43:$G$78</c:f>
              <c:numCache>
                <c:ptCount val="36"/>
                <c:pt idx="0">
                  <c:v>21.93</c:v>
                </c:pt>
                <c:pt idx="1">
                  <c:v>21.63</c:v>
                </c:pt>
                <c:pt idx="2">
                  <c:v>21.33</c:v>
                </c:pt>
                <c:pt idx="3">
                  <c:v>21.03</c:v>
                </c:pt>
                <c:pt idx="4">
                  <c:v>20.73</c:v>
                </c:pt>
                <c:pt idx="5">
                  <c:v>20.43</c:v>
                </c:pt>
                <c:pt idx="6">
                  <c:v>20.13</c:v>
                </c:pt>
                <c:pt idx="7">
                  <c:v>19.83</c:v>
                </c:pt>
                <c:pt idx="8">
                  <c:v>19.53</c:v>
                </c:pt>
                <c:pt idx="9">
                  <c:v>19.23</c:v>
                </c:pt>
                <c:pt idx="10">
                  <c:v>18.93</c:v>
                </c:pt>
                <c:pt idx="11">
                  <c:v>18.63</c:v>
                </c:pt>
                <c:pt idx="12">
                  <c:v>18.33</c:v>
                </c:pt>
                <c:pt idx="13">
                  <c:v>18.03</c:v>
                </c:pt>
                <c:pt idx="14">
                  <c:v>17.73</c:v>
                </c:pt>
                <c:pt idx="15">
                  <c:v>17.43</c:v>
                </c:pt>
                <c:pt idx="16">
                  <c:v>17.13</c:v>
                </c:pt>
                <c:pt idx="17">
                  <c:v>16.83</c:v>
                </c:pt>
                <c:pt idx="18">
                  <c:v>16.53</c:v>
                </c:pt>
                <c:pt idx="19">
                  <c:v>16.23</c:v>
                </c:pt>
                <c:pt idx="20">
                  <c:v>15.93</c:v>
                </c:pt>
                <c:pt idx="21">
                  <c:v>15.63</c:v>
                </c:pt>
                <c:pt idx="22">
                  <c:v>15.33</c:v>
                </c:pt>
                <c:pt idx="23">
                  <c:v>15.03</c:v>
                </c:pt>
                <c:pt idx="24">
                  <c:v>14.729999999999999</c:v>
                </c:pt>
                <c:pt idx="25">
                  <c:v>14.429999999999998</c:v>
                </c:pt>
                <c:pt idx="26">
                  <c:v>14.13</c:v>
                </c:pt>
                <c:pt idx="27">
                  <c:v>13.83</c:v>
                </c:pt>
                <c:pt idx="28">
                  <c:v>13.53</c:v>
                </c:pt>
                <c:pt idx="29">
                  <c:v>13.229999999999999</c:v>
                </c:pt>
                <c:pt idx="30">
                  <c:v>12.929999999999998</c:v>
                </c:pt>
                <c:pt idx="31">
                  <c:v>12.63</c:v>
                </c:pt>
                <c:pt idx="32">
                  <c:v>12.33</c:v>
                </c:pt>
                <c:pt idx="33">
                  <c:v>12.03</c:v>
                </c:pt>
                <c:pt idx="34">
                  <c:v>11.729999999999999</c:v>
                </c:pt>
                <c:pt idx="35">
                  <c:v>11.429999999999998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1997'!$H$43:$H$78</c:f>
              <c:numCache>
                <c:ptCount val="36"/>
                <c:pt idx="0">
                  <c:v>21.835</c:v>
                </c:pt>
                <c:pt idx="1">
                  <c:v>21.485</c:v>
                </c:pt>
                <c:pt idx="2">
                  <c:v>21.135</c:v>
                </c:pt>
                <c:pt idx="3">
                  <c:v>20.785</c:v>
                </c:pt>
                <c:pt idx="4">
                  <c:v>20.435000000000002</c:v>
                </c:pt>
                <c:pt idx="5">
                  <c:v>20.085</c:v>
                </c:pt>
                <c:pt idx="6">
                  <c:v>19.735</c:v>
                </c:pt>
                <c:pt idx="7">
                  <c:v>19.384999999999998</c:v>
                </c:pt>
                <c:pt idx="8">
                  <c:v>19.035</c:v>
                </c:pt>
                <c:pt idx="9">
                  <c:v>18.685</c:v>
                </c:pt>
                <c:pt idx="10">
                  <c:v>18.335</c:v>
                </c:pt>
                <c:pt idx="11">
                  <c:v>17.985</c:v>
                </c:pt>
                <c:pt idx="12">
                  <c:v>17.634999999999998</c:v>
                </c:pt>
                <c:pt idx="13">
                  <c:v>17.285</c:v>
                </c:pt>
                <c:pt idx="14">
                  <c:v>16.935000000000002</c:v>
                </c:pt>
                <c:pt idx="15">
                  <c:v>16.585</c:v>
                </c:pt>
                <c:pt idx="16">
                  <c:v>16.235</c:v>
                </c:pt>
                <c:pt idx="17">
                  <c:v>15.885</c:v>
                </c:pt>
                <c:pt idx="18">
                  <c:v>15.535</c:v>
                </c:pt>
                <c:pt idx="19">
                  <c:v>15.185</c:v>
                </c:pt>
                <c:pt idx="20">
                  <c:v>14.834999999999999</c:v>
                </c:pt>
                <c:pt idx="21">
                  <c:v>14.485</c:v>
                </c:pt>
                <c:pt idx="22">
                  <c:v>14.135</c:v>
                </c:pt>
                <c:pt idx="23">
                  <c:v>13.784999999999998</c:v>
                </c:pt>
                <c:pt idx="24">
                  <c:v>13.435</c:v>
                </c:pt>
                <c:pt idx="25">
                  <c:v>13.084999999999999</c:v>
                </c:pt>
                <c:pt idx="26">
                  <c:v>12.735000000000001</c:v>
                </c:pt>
                <c:pt idx="27">
                  <c:v>12.385</c:v>
                </c:pt>
                <c:pt idx="28">
                  <c:v>12.034999999999998</c:v>
                </c:pt>
                <c:pt idx="29">
                  <c:v>11.685</c:v>
                </c:pt>
                <c:pt idx="30">
                  <c:v>11.334999999999999</c:v>
                </c:pt>
                <c:pt idx="31">
                  <c:v>10.985000000000001</c:v>
                </c:pt>
                <c:pt idx="32">
                  <c:v>10.635</c:v>
                </c:pt>
                <c:pt idx="33">
                  <c:v>10.284999999999998</c:v>
                </c:pt>
                <c:pt idx="34">
                  <c:v>9.935</c:v>
                </c:pt>
                <c:pt idx="35">
                  <c:v>9.584999999999999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1997'!$I$43:$I$78</c:f>
              <c:numCache>
                <c:ptCount val="36"/>
                <c:pt idx="0">
                  <c:v>21.76451612903226</c:v>
                </c:pt>
                <c:pt idx="1">
                  <c:v>21.37741935483871</c:v>
                </c:pt>
                <c:pt idx="2">
                  <c:v>20.990322580645163</c:v>
                </c:pt>
                <c:pt idx="3">
                  <c:v>20.603225806451615</c:v>
                </c:pt>
                <c:pt idx="4">
                  <c:v>20.216129032258067</c:v>
                </c:pt>
                <c:pt idx="5">
                  <c:v>19.829032258064515</c:v>
                </c:pt>
                <c:pt idx="6">
                  <c:v>19.441935483870967</c:v>
                </c:pt>
                <c:pt idx="7">
                  <c:v>19.05483870967742</c:v>
                </c:pt>
                <c:pt idx="8">
                  <c:v>18.66774193548387</c:v>
                </c:pt>
                <c:pt idx="9">
                  <c:v>18.280645161290323</c:v>
                </c:pt>
                <c:pt idx="10">
                  <c:v>17.893548387096775</c:v>
                </c:pt>
                <c:pt idx="11">
                  <c:v>17.506451612903227</c:v>
                </c:pt>
                <c:pt idx="12">
                  <c:v>17.119354838709675</c:v>
                </c:pt>
                <c:pt idx="13">
                  <c:v>16.73225806451613</c:v>
                </c:pt>
                <c:pt idx="14">
                  <c:v>16.34516129032258</c:v>
                </c:pt>
                <c:pt idx="15">
                  <c:v>15.958064516129031</c:v>
                </c:pt>
                <c:pt idx="16">
                  <c:v>15.570967741935483</c:v>
                </c:pt>
                <c:pt idx="17">
                  <c:v>15.183870967741933</c:v>
                </c:pt>
                <c:pt idx="18">
                  <c:v>14.796774193548385</c:v>
                </c:pt>
                <c:pt idx="19">
                  <c:v>14.409677419354836</c:v>
                </c:pt>
                <c:pt idx="20">
                  <c:v>14.02258064516129</c:v>
                </c:pt>
                <c:pt idx="21">
                  <c:v>13.635483870967741</c:v>
                </c:pt>
                <c:pt idx="22">
                  <c:v>13.248387096774193</c:v>
                </c:pt>
                <c:pt idx="23">
                  <c:v>12.861290322580643</c:v>
                </c:pt>
                <c:pt idx="24">
                  <c:v>12.474193548387095</c:v>
                </c:pt>
                <c:pt idx="25">
                  <c:v>12.087096774193546</c:v>
                </c:pt>
                <c:pt idx="26">
                  <c:v>11.699999999999998</c:v>
                </c:pt>
                <c:pt idx="27">
                  <c:v>11.31290322580645</c:v>
                </c:pt>
                <c:pt idx="28">
                  <c:v>10.925806451612901</c:v>
                </c:pt>
                <c:pt idx="29">
                  <c:v>10.538709677419353</c:v>
                </c:pt>
                <c:pt idx="30">
                  <c:v>10.151612903225805</c:v>
                </c:pt>
                <c:pt idx="31">
                  <c:v>9.764516129032257</c:v>
                </c:pt>
                <c:pt idx="32">
                  <c:v>9.377419354838706</c:v>
                </c:pt>
                <c:pt idx="33">
                  <c:v>8.990322580645161</c:v>
                </c:pt>
                <c:pt idx="34">
                  <c:v>8.60322580645161</c:v>
                </c:pt>
                <c:pt idx="35">
                  <c:v>8.216129032258062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>
                <c:ptCount val="36"/>
                <c:pt idx="0">
                  <c:v>20.6</c:v>
                </c:pt>
                <c:pt idx="1">
                  <c:v>19.6</c:v>
                </c:pt>
                <c:pt idx="2">
                  <c:v>18.6</c:v>
                </c:pt>
                <c:pt idx="3">
                  <c:v>17.6</c:v>
                </c:pt>
                <c:pt idx="4">
                  <c:v>16.6</c:v>
                </c:pt>
                <c:pt idx="5">
                  <c:v>15.6</c:v>
                </c:pt>
                <c:pt idx="6">
                  <c:v>14.6</c:v>
                </c:pt>
                <c:pt idx="7">
                  <c:v>13.6</c:v>
                </c:pt>
                <c:pt idx="8">
                  <c:v>12.6</c:v>
                </c:pt>
                <c:pt idx="9">
                  <c:v>11.6</c:v>
                </c:pt>
                <c:pt idx="10">
                  <c:v>10.6</c:v>
                </c:pt>
                <c:pt idx="11">
                  <c:v>9.6</c:v>
                </c:pt>
                <c:pt idx="12">
                  <c:v>8.6</c:v>
                </c:pt>
                <c:pt idx="13">
                  <c:v>7.6</c:v>
                </c:pt>
                <c:pt idx="14">
                  <c:v>6.6</c:v>
                </c:pt>
                <c:pt idx="15">
                  <c:v>5.6</c:v>
                </c:pt>
                <c:pt idx="16">
                  <c:v>4.6</c:v>
                </c:pt>
                <c:pt idx="17">
                  <c:v>3.5999999999999996</c:v>
                </c:pt>
                <c:pt idx="18">
                  <c:v>2.5999999999999996</c:v>
                </c:pt>
                <c:pt idx="19">
                  <c:v>1.5999999999999996</c:v>
                </c:pt>
                <c:pt idx="20">
                  <c:v>0.5999999999999996</c:v>
                </c:pt>
                <c:pt idx="21">
                  <c:v>-0.40000000000000036</c:v>
                </c:pt>
                <c:pt idx="22">
                  <c:v>-1.4000000000000004</c:v>
                </c:pt>
                <c:pt idx="23">
                  <c:v>-2.4000000000000004</c:v>
                </c:pt>
                <c:pt idx="24">
                  <c:v>-3.4000000000000004</c:v>
                </c:pt>
                <c:pt idx="25">
                  <c:v>-4.4</c:v>
                </c:pt>
                <c:pt idx="26">
                  <c:v>-5.4</c:v>
                </c:pt>
                <c:pt idx="27">
                  <c:v>-6.4</c:v>
                </c:pt>
                <c:pt idx="28">
                  <c:v>-7.4</c:v>
                </c:pt>
                <c:pt idx="29">
                  <c:v>-8.4</c:v>
                </c:pt>
                <c:pt idx="30">
                  <c:v>-9.4</c:v>
                </c:pt>
                <c:pt idx="31">
                  <c:v>-10.4</c:v>
                </c:pt>
                <c:pt idx="32">
                  <c:v>-11.4</c:v>
                </c:pt>
                <c:pt idx="33">
                  <c:v>-12.4</c:v>
                </c:pt>
                <c:pt idx="34">
                  <c:v>-13.4</c:v>
                </c:pt>
                <c:pt idx="35">
                  <c:v>-14.4</c:v>
                </c:pt>
              </c:numCache>
            </c:numRef>
          </c:cat>
          <c:val>
            <c:numRef>
              <c:f>'TI Sisäilmaohje 1997'!$J$43:$J$78</c:f>
              <c:numCache>
                <c:ptCount val="36"/>
                <c:pt idx="0">
                  <c:v>21.740000000000002</c:v>
                </c:pt>
                <c:pt idx="1">
                  <c:v>21.34</c:v>
                </c:pt>
                <c:pt idx="2">
                  <c:v>20.94</c:v>
                </c:pt>
                <c:pt idx="3">
                  <c:v>20.54</c:v>
                </c:pt>
                <c:pt idx="4">
                  <c:v>20.14</c:v>
                </c:pt>
                <c:pt idx="5">
                  <c:v>19.74</c:v>
                </c:pt>
                <c:pt idx="6">
                  <c:v>19.34</c:v>
                </c:pt>
                <c:pt idx="7">
                  <c:v>18.939999999999998</c:v>
                </c:pt>
                <c:pt idx="8">
                  <c:v>18.54</c:v>
                </c:pt>
                <c:pt idx="9">
                  <c:v>18.14</c:v>
                </c:pt>
                <c:pt idx="10">
                  <c:v>17.74</c:v>
                </c:pt>
                <c:pt idx="11">
                  <c:v>17.34</c:v>
                </c:pt>
                <c:pt idx="12">
                  <c:v>16.939999999999998</c:v>
                </c:pt>
                <c:pt idx="13">
                  <c:v>16.54</c:v>
                </c:pt>
                <c:pt idx="14">
                  <c:v>16.14</c:v>
                </c:pt>
                <c:pt idx="15">
                  <c:v>15.739999999999998</c:v>
                </c:pt>
                <c:pt idx="16">
                  <c:v>15.34</c:v>
                </c:pt>
                <c:pt idx="17">
                  <c:v>14.94</c:v>
                </c:pt>
                <c:pt idx="18">
                  <c:v>14.54</c:v>
                </c:pt>
                <c:pt idx="19">
                  <c:v>14.139999999999999</c:v>
                </c:pt>
                <c:pt idx="20">
                  <c:v>13.74</c:v>
                </c:pt>
                <c:pt idx="21">
                  <c:v>13.34</c:v>
                </c:pt>
                <c:pt idx="22">
                  <c:v>12.94</c:v>
                </c:pt>
                <c:pt idx="23">
                  <c:v>12.54</c:v>
                </c:pt>
                <c:pt idx="24">
                  <c:v>12.139999999999999</c:v>
                </c:pt>
                <c:pt idx="25">
                  <c:v>11.74</c:v>
                </c:pt>
                <c:pt idx="26">
                  <c:v>11.339999999999998</c:v>
                </c:pt>
                <c:pt idx="27">
                  <c:v>10.94</c:v>
                </c:pt>
                <c:pt idx="28">
                  <c:v>10.540000000000001</c:v>
                </c:pt>
                <c:pt idx="29">
                  <c:v>10.139999999999999</c:v>
                </c:pt>
                <c:pt idx="30">
                  <c:v>9.74</c:v>
                </c:pt>
                <c:pt idx="31">
                  <c:v>9.339999999999998</c:v>
                </c:pt>
                <c:pt idx="32">
                  <c:v>8.94</c:v>
                </c:pt>
                <c:pt idx="33">
                  <c:v>8.540000000000001</c:v>
                </c:pt>
                <c:pt idx="34">
                  <c:v>8.139999999999999</c:v>
                </c:pt>
                <c:pt idx="35">
                  <c:v>7.74</c:v>
                </c:pt>
              </c:numCache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auto val="1"/>
        <c:lblOffset val="100"/>
        <c:tickLblSkip val="5"/>
        <c:noMultiLvlLbl val="0"/>
      </c:catAx>
      <c:valAx>
        <c:axId val="6182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2" ht="20.25" thickBot="1">
      <c r="G3" s="292" t="s">
        <v>52</v>
      </c>
      <c r="H3" s="293"/>
      <c r="I3" s="293"/>
      <c r="J3" s="293"/>
      <c r="K3" s="294"/>
      <c r="N3" s="13"/>
      <c r="O3" s="267" t="s">
        <v>57</v>
      </c>
      <c r="P3" s="268"/>
      <c r="Q3" s="269"/>
      <c r="R3" s="267" t="s">
        <v>58</v>
      </c>
      <c r="S3" s="269"/>
      <c r="T3" s="267" t="s">
        <v>5</v>
      </c>
      <c r="U3" s="268"/>
      <c r="V3" s="269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98" t="s">
        <v>40</v>
      </c>
      <c r="S4" s="100" t="s">
        <v>37</v>
      </c>
      <c r="T4" s="287" t="s">
        <v>39</v>
      </c>
      <c r="U4" s="286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100</v>
      </c>
      <c r="B27" s="14"/>
      <c r="D27" s="113" t="s">
        <v>17</v>
      </c>
      <c r="H27" s="288">
        <v>38372</v>
      </c>
      <c r="I27" s="288"/>
      <c r="J27" s="288"/>
      <c r="M27" s="111"/>
      <c r="N27" s="121" t="s">
        <v>81</v>
      </c>
    </row>
    <row r="28" spans="1:22" ht="16.5" thickBot="1">
      <c r="A28" s="73" t="s">
        <v>101</v>
      </c>
      <c r="G28" s="207" t="s">
        <v>92</v>
      </c>
      <c r="H28" s="283">
        <v>0.4513888888888889</v>
      </c>
      <c r="I28" s="284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v>22.8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24.7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21.88664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1.7</v>
      </c>
      <c r="E31" s="74" t="s">
        <v>44</v>
      </c>
      <c r="F31" s="75"/>
      <c r="M31" s="111"/>
      <c r="N31" s="105" t="s">
        <v>63</v>
      </c>
      <c r="O31" s="137">
        <f>$D$29-0.14*($D$29-$D$33)*0.22</f>
        <v>22.08236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5.1</v>
      </c>
      <c r="E32" s="71" t="s">
        <v>48</v>
      </c>
      <c r="F32" s="72"/>
      <c r="M32" s="111"/>
      <c r="N32" s="105" t="s">
        <v>64</v>
      </c>
      <c r="O32" s="139">
        <f>$D$29-0.14*($D$29-$D$33)*0.36</f>
        <v>21.62568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22.04275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22.315360000000002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21.00769230769231</v>
      </c>
      <c r="E37" s="80">
        <f t="shared" si="1"/>
        <v>20.111538461538462</v>
      </c>
      <c r="F37" s="182">
        <f t="shared" si="1"/>
        <v>18.31923076923077</v>
      </c>
      <c r="G37" s="186">
        <f t="shared" si="1"/>
        <v>16.975</v>
      </c>
      <c r="H37" s="185">
        <f t="shared" si="1"/>
        <v>15.809999999999999</v>
      </c>
      <c r="I37" s="187">
        <f t="shared" si="1"/>
        <v>14.645</v>
      </c>
      <c r="J37" s="181">
        <f t="shared" si="1"/>
        <v>13.83846153846154</v>
      </c>
      <c r="K37" s="188">
        <f t="shared" si="1"/>
        <v>13.48</v>
      </c>
      <c r="L37" s="83" t="s">
        <v>44</v>
      </c>
      <c r="M37" s="111"/>
      <c r="N37" s="105" t="s">
        <v>64</v>
      </c>
      <c r="O37" s="139">
        <f>$D$29-0.13*($D$29-$D$33)*0.25</f>
        <v>22.04275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0" t="s">
        <v>0</v>
      </c>
      <c r="E40" s="270"/>
      <c r="F40" s="270"/>
      <c r="G40" s="270"/>
      <c r="H40" s="270"/>
      <c r="I40" s="270"/>
      <c r="J40" s="270"/>
      <c r="K40" s="271"/>
    </row>
    <row r="41" spans="1:11" ht="15" customHeight="1" thickBot="1">
      <c r="A41" s="59" t="s">
        <v>42</v>
      </c>
      <c r="B41" s="102">
        <f>D29</f>
        <v>22.8</v>
      </c>
      <c r="C41" s="103" t="s">
        <v>9</v>
      </c>
      <c r="D41" s="272" t="s">
        <v>31</v>
      </c>
      <c r="E41" s="272"/>
      <c r="F41" s="272"/>
      <c r="G41" s="273"/>
      <c r="H41" s="272"/>
      <c r="I41" s="272"/>
      <c r="J41" s="273"/>
      <c r="K41" s="274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F62">(D$35*($D$29-$C43))/100+$C43</f>
        <v>22.161538461538463</v>
      </c>
      <c r="E43" s="26">
        <f t="shared" si="4"/>
        <v>21.842307692307692</v>
      </c>
      <c r="F43" s="92">
        <f t="shared" si="4"/>
        <v>21.203846153846154</v>
      </c>
      <c r="G43" s="162">
        <f aca="true" t="shared" si="5" ref="G43:K47">(G$35*($D$29-$C43))/100+$C43</f>
        <v>20.725</v>
      </c>
      <c r="H43" s="26">
        <f t="shared" si="5"/>
        <v>20.31</v>
      </c>
      <c r="I43" s="92">
        <f t="shared" si="5"/>
        <v>19.895</v>
      </c>
      <c r="J43" s="162">
        <f t="shared" si="5"/>
        <v>19.607692307692307</v>
      </c>
      <c r="K43" s="171">
        <f t="shared" si="5"/>
        <v>19.48</v>
      </c>
      <c r="L43" s="279" t="s">
        <v>54</v>
      </c>
    </row>
    <row r="44" spans="1:12" ht="15" customHeight="1">
      <c r="A44" s="55"/>
      <c r="B44" s="276"/>
      <c r="C44" s="87">
        <f t="shared" si="3"/>
        <v>13.5</v>
      </c>
      <c r="D44" s="27">
        <f t="shared" si="4"/>
        <v>22.084615384615386</v>
      </c>
      <c r="E44" s="27">
        <f t="shared" si="4"/>
        <v>21.72692307692308</v>
      </c>
      <c r="F44" s="93">
        <f t="shared" si="4"/>
        <v>21.011538461538464</v>
      </c>
      <c r="G44" s="163">
        <f t="shared" si="5"/>
        <v>20.475</v>
      </c>
      <c r="H44" s="27">
        <f t="shared" si="5"/>
        <v>20.009999999999998</v>
      </c>
      <c r="I44" s="93">
        <f t="shared" si="5"/>
        <v>19.545</v>
      </c>
      <c r="J44" s="163">
        <f t="shared" si="5"/>
        <v>19.223076923076924</v>
      </c>
      <c r="K44" s="172">
        <f t="shared" si="5"/>
        <v>19.08</v>
      </c>
      <c r="L44" s="280"/>
    </row>
    <row r="45" spans="1:12" ht="15" customHeight="1">
      <c r="A45" s="55"/>
      <c r="B45" s="276"/>
      <c r="C45" s="87">
        <f t="shared" si="3"/>
        <v>12.5</v>
      </c>
      <c r="D45" s="27">
        <f t="shared" si="4"/>
        <v>22.00769230769231</v>
      </c>
      <c r="E45" s="27">
        <f t="shared" si="4"/>
        <v>21.61153846153846</v>
      </c>
      <c r="F45" s="93">
        <f t="shared" si="4"/>
        <v>20.81923076923077</v>
      </c>
      <c r="G45" s="163">
        <f t="shared" si="5"/>
        <v>20.225</v>
      </c>
      <c r="H45" s="27">
        <f t="shared" si="5"/>
        <v>19.71</v>
      </c>
      <c r="I45" s="93">
        <f t="shared" si="5"/>
        <v>19.195</v>
      </c>
      <c r="J45" s="163">
        <f t="shared" si="5"/>
        <v>18.838461538461537</v>
      </c>
      <c r="K45" s="172">
        <f t="shared" si="5"/>
        <v>18.68</v>
      </c>
      <c r="L45" s="280"/>
    </row>
    <row r="46" spans="1:12" ht="15" customHeight="1">
      <c r="A46" s="55"/>
      <c r="B46" s="276"/>
      <c r="C46" s="87">
        <f t="shared" si="3"/>
        <v>11.5</v>
      </c>
      <c r="D46" s="27">
        <f t="shared" si="4"/>
        <v>21.93076923076923</v>
      </c>
      <c r="E46" s="27">
        <f t="shared" si="4"/>
        <v>21.496153846153845</v>
      </c>
      <c r="F46" s="93">
        <f t="shared" si="4"/>
        <v>20.626923076923077</v>
      </c>
      <c r="G46" s="163">
        <f t="shared" si="5"/>
        <v>19.975</v>
      </c>
      <c r="H46" s="27">
        <f t="shared" si="5"/>
        <v>19.41</v>
      </c>
      <c r="I46" s="93">
        <f t="shared" si="5"/>
        <v>18.845</v>
      </c>
      <c r="J46" s="163">
        <f t="shared" si="5"/>
        <v>18.453846153846154</v>
      </c>
      <c r="K46" s="172">
        <f t="shared" si="5"/>
        <v>18.28</v>
      </c>
      <c r="L46" s="280"/>
    </row>
    <row r="47" spans="1:12" ht="15" customHeight="1">
      <c r="A47" s="55"/>
      <c r="B47" s="276"/>
      <c r="C47" s="87">
        <f t="shared" si="3"/>
        <v>10.5</v>
      </c>
      <c r="D47" s="27">
        <f t="shared" si="4"/>
        <v>21.853846153846156</v>
      </c>
      <c r="E47" s="27">
        <f t="shared" si="4"/>
        <v>21.380769230769232</v>
      </c>
      <c r="F47" s="93">
        <f t="shared" si="4"/>
        <v>20.434615384615384</v>
      </c>
      <c r="G47" s="163">
        <f t="shared" si="5"/>
        <v>19.725</v>
      </c>
      <c r="H47" s="27">
        <f t="shared" si="5"/>
        <v>19.11</v>
      </c>
      <c r="I47" s="93">
        <f t="shared" si="5"/>
        <v>18.495</v>
      </c>
      <c r="J47" s="163">
        <f t="shared" si="5"/>
        <v>18.06923076923077</v>
      </c>
      <c r="K47" s="172">
        <f t="shared" si="5"/>
        <v>17.88</v>
      </c>
      <c r="L47" s="280"/>
    </row>
    <row r="48" spans="1:12" ht="15" customHeight="1">
      <c r="A48" s="55"/>
      <c r="B48" s="276"/>
      <c r="C48" s="88">
        <f t="shared" si="3"/>
        <v>9.5</v>
      </c>
      <c r="D48" s="28">
        <f t="shared" si="4"/>
        <v>21.776923076923076</v>
      </c>
      <c r="E48" s="28">
        <f t="shared" si="4"/>
        <v>21.265384615384612</v>
      </c>
      <c r="F48" s="94">
        <f t="shared" si="4"/>
        <v>20.24230769230769</v>
      </c>
      <c r="G48" s="164">
        <f aca="true" t="shared" si="6" ref="G48:K57">(G$35*($D$29-$C48))/100+$C48</f>
        <v>19.475</v>
      </c>
      <c r="H48" s="28">
        <f t="shared" si="6"/>
        <v>18.810000000000002</v>
      </c>
      <c r="I48" s="94">
        <f t="shared" si="6"/>
        <v>18.145</v>
      </c>
      <c r="J48" s="164">
        <f t="shared" si="6"/>
        <v>17.684615384615384</v>
      </c>
      <c r="K48" s="173">
        <f t="shared" si="6"/>
        <v>17.48</v>
      </c>
      <c r="L48" s="280"/>
    </row>
    <row r="49" spans="1:12" ht="15" customHeight="1">
      <c r="A49" s="55"/>
      <c r="B49" s="276"/>
      <c r="C49" s="87">
        <f t="shared" si="3"/>
        <v>8.5</v>
      </c>
      <c r="D49" s="27">
        <f t="shared" si="4"/>
        <v>21.7</v>
      </c>
      <c r="E49" s="27">
        <f t="shared" si="4"/>
        <v>21.15</v>
      </c>
      <c r="F49" s="93">
        <f t="shared" si="4"/>
        <v>20.050000000000004</v>
      </c>
      <c r="G49" s="163">
        <f t="shared" si="6"/>
        <v>19.225</v>
      </c>
      <c r="H49" s="27">
        <f t="shared" si="6"/>
        <v>18.509999999999998</v>
      </c>
      <c r="I49" s="93">
        <f t="shared" si="6"/>
        <v>17.795</v>
      </c>
      <c r="J49" s="163">
        <f t="shared" si="6"/>
        <v>17.3</v>
      </c>
      <c r="K49" s="172">
        <f t="shared" si="6"/>
        <v>17.08</v>
      </c>
      <c r="L49" s="280"/>
    </row>
    <row r="50" spans="1:12" ht="15" customHeight="1">
      <c r="A50" s="55"/>
      <c r="B50" s="276"/>
      <c r="C50" s="87">
        <f t="shared" si="3"/>
        <v>7.5</v>
      </c>
      <c r="D50" s="27">
        <f t="shared" si="4"/>
        <v>21.623076923076923</v>
      </c>
      <c r="E50" s="27">
        <f t="shared" si="4"/>
        <v>21.034615384615385</v>
      </c>
      <c r="F50" s="93">
        <f t="shared" si="4"/>
        <v>19.85769230769231</v>
      </c>
      <c r="G50" s="163">
        <f t="shared" si="6"/>
        <v>18.975</v>
      </c>
      <c r="H50" s="27">
        <f t="shared" si="6"/>
        <v>18.21</v>
      </c>
      <c r="I50" s="93">
        <f t="shared" si="6"/>
        <v>17.445</v>
      </c>
      <c r="J50" s="163">
        <f t="shared" si="6"/>
        <v>16.915384615384617</v>
      </c>
      <c r="K50" s="172">
        <f t="shared" si="6"/>
        <v>16.68</v>
      </c>
      <c r="L50" s="280"/>
    </row>
    <row r="51" spans="1:12" ht="15" customHeight="1">
      <c r="A51" s="55"/>
      <c r="B51" s="276"/>
      <c r="C51" s="87">
        <f t="shared" si="3"/>
        <v>6.5</v>
      </c>
      <c r="D51" s="27">
        <f t="shared" si="4"/>
        <v>21.54615384615385</v>
      </c>
      <c r="E51" s="27">
        <f t="shared" si="4"/>
        <v>20.91923076923077</v>
      </c>
      <c r="F51" s="93">
        <f t="shared" si="4"/>
        <v>19.665384615384617</v>
      </c>
      <c r="G51" s="163">
        <f t="shared" si="6"/>
        <v>18.725</v>
      </c>
      <c r="H51" s="27">
        <f t="shared" si="6"/>
        <v>17.91</v>
      </c>
      <c r="I51" s="93">
        <f t="shared" si="6"/>
        <v>17.095</v>
      </c>
      <c r="J51" s="163">
        <f t="shared" si="6"/>
        <v>16.53076923076923</v>
      </c>
      <c r="K51" s="172">
        <f t="shared" si="6"/>
        <v>16.28</v>
      </c>
      <c r="L51" s="280"/>
    </row>
    <row r="52" spans="1:12" ht="15" customHeight="1">
      <c r="A52" s="55"/>
      <c r="B52" s="276"/>
      <c r="C52" s="87">
        <f t="shared" si="3"/>
        <v>5.5</v>
      </c>
      <c r="D52" s="27">
        <f t="shared" si="4"/>
        <v>21.46923076923077</v>
      </c>
      <c r="E52" s="27">
        <f t="shared" si="4"/>
        <v>20.803846153846152</v>
      </c>
      <c r="F52" s="93">
        <f t="shared" si="4"/>
        <v>19.473076923076924</v>
      </c>
      <c r="G52" s="163">
        <f t="shared" si="6"/>
        <v>18.475</v>
      </c>
      <c r="H52" s="27">
        <f t="shared" si="6"/>
        <v>17.61</v>
      </c>
      <c r="I52" s="93">
        <f t="shared" si="6"/>
        <v>16.744999999999997</v>
      </c>
      <c r="J52" s="163">
        <f t="shared" si="6"/>
        <v>16.146153846153847</v>
      </c>
      <c r="K52" s="172">
        <f t="shared" si="6"/>
        <v>15.88</v>
      </c>
      <c r="L52" s="280"/>
    </row>
    <row r="53" spans="1:12" ht="15" customHeight="1">
      <c r="A53" s="55"/>
      <c r="B53" s="276"/>
      <c r="C53" s="88">
        <f t="shared" si="3"/>
        <v>4.5</v>
      </c>
      <c r="D53" s="28">
        <f t="shared" si="4"/>
        <v>21.392307692307693</v>
      </c>
      <c r="E53" s="28">
        <f t="shared" si="4"/>
        <v>20.68846153846154</v>
      </c>
      <c r="F53" s="94">
        <f t="shared" si="4"/>
        <v>19.28076923076923</v>
      </c>
      <c r="G53" s="164">
        <f t="shared" si="6"/>
        <v>18.225</v>
      </c>
      <c r="H53" s="28">
        <f t="shared" si="6"/>
        <v>17.310000000000002</v>
      </c>
      <c r="I53" s="94">
        <f t="shared" si="6"/>
        <v>16.395</v>
      </c>
      <c r="J53" s="164">
        <f t="shared" si="6"/>
        <v>15.761538461538462</v>
      </c>
      <c r="K53" s="173">
        <f t="shared" si="6"/>
        <v>15.48</v>
      </c>
      <c r="L53" s="280"/>
    </row>
    <row r="54" spans="1:12" ht="15" customHeight="1">
      <c r="A54" s="55"/>
      <c r="B54" s="276"/>
      <c r="C54" s="87">
        <f t="shared" si="3"/>
        <v>3.5</v>
      </c>
      <c r="D54" s="27">
        <f t="shared" si="4"/>
        <v>21.315384615384616</v>
      </c>
      <c r="E54" s="27">
        <f t="shared" si="4"/>
        <v>20.573076923076922</v>
      </c>
      <c r="F54" s="93">
        <f t="shared" si="4"/>
        <v>19.08846153846154</v>
      </c>
      <c r="G54" s="163">
        <f t="shared" si="6"/>
        <v>17.975</v>
      </c>
      <c r="H54" s="27">
        <f t="shared" si="6"/>
        <v>17.009999999999998</v>
      </c>
      <c r="I54" s="93">
        <f t="shared" si="6"/>
        <v>16.045</v>
      </c>
      <c r="J54" s="163">
        <f t="shared" si="6"/>
        <v>15.37692307692308</v>
      </c>
      <c r="K54" s="172">
        <f t="shared" si="6"/>
        <v>15.08</v>
      </c>
      <c r="L54" s="280"/>
    </row>
    <row r="55" spans="1:12" ht="15" customHeight="1">
      <c r="A55" s="55"/>
      <c r="B55" s="276"/>
      <c r="C55" s="87">
        <f t="shared" si="3"/>
        <v>2.5</v>
      </c>
      <c r="D55" s="27">
        <f t="shared" si="4"/>
        <v>21.23846153846154</v>
      </c>
      <c r="E55" s="27">
        <f t="shared" si="4"/>
        <v>20.45769230769231</v>
      </c>
      <c r="F55" s="93">
        <f t="shared" si="4"/>
        <v>18.896153846153847</v>
      </c>
      <c r="G55" s="163">
        <f t="shared" si="6"/>
        <v>17.725</v>
      </c>
      <c r="H55" s="27">
        <f t="shared" si="6"/>
        <v>16.71</v>
      </c>
      <c r="I55" s="93">
        <f t="shared" si="6"/>
        <v>15.695</v>
      </c>
      <c r="J55" s="163">
        <f t="shared" si="6"/>
        <v>14.992307692307692</v>
      </c>
      <c r="K55" s="172">
        <f t="shared" si="6"/>
        <v>14.68</v>
      </c>
      <c r="L55" s="280"/>
    </row>
    <row r="56" spans="1:12" ht="15" customHeight="1">
      <c r="A56" s="55"/>
      <c r="B56" s="276"/>
      <c r="C56" s="87">
        <f t="shared" si="3"/>
        <v>1.5</v>
      </c>
      <c r="D56" s="27">
        <f t="shared" si="4"/>
        <v>21.161538461538463</v>
      </c>
      <c r="E56" s="27">
        <f t="shared" si="4"/>
        <v>20.342307692307692</v>
      </c>
      <c r="F56" s="93">
        <f t="shared" si="4"/>
        <v>18.703846153846154</v>
      </c>
      <c r="G56" s="163">
        <f t="shared" si="6"/>
        <v>17.475</v>
      </c>
      <c r="H56" s="27">
        <f t="shared" si="6"/>
        <v>16.41</v>
      </c>
      <c r="I56" s="93">
        <f t="shared" si="6"/>
        <v>15.345</v>
      </c>
      <c r="J56" s="163">
        <f t="shared" si="6"/>
        <v>14.607692307692309</v>
      </c>
      <c r="K56" s="172">
        <f t="shared" si="6"/>
        <v>14.28</v>
      </c>
      <c r="L56" s="280"/>
    </row>
    <row r="57" spans="1:12" ht="15" customHeight="1" thickBot="1">
      <c r="A57" s="56"/>
      <c r="B57" s="276"/>
      <c r="C57" s="89">
        <f t="shared" si="3"/>
        <v>0.5</v>
      </c>
      <c r="D57" s="29">
        <f t="shared" si="4"/>
        <v>21.084615384615386</v>
      </c>
      <c r="E57" s="29">
        <f t="shared" si="4"/>
        <v>20.226923076923075</v>
      </c>
      <c r="F57" s="95">
        <f t="shared" si="4"/>
        <v>18.511538461538464</v>
      </c>
      <c r="G57" s="165">
        <f t="shared" si="6"/>
        <v>17.225</v>
      </c>
      <c r="H57" s="29">
        <f t="shared" si="6"/>
        <v>16.11</v>
      </c>
      <c r="I57" s="95">
        <f t="shared" si="6"/>
        <v>14.995</v>
      </c>
      <c r="J57" s="165">
        <f t="shared" si="6"/>
        <v>14.223076923076924</v>
      </c>
      <c r="K57" s="174">
        <f t="shared" si="6"/>
        <v>13.88</v>
      </c>
      <c r="L57" s="280"/>
    </row>
    <row r="58" spans="1:12" ht="15" customHeight="1" thickBot="1">
      <c r="A58" s="57" t="s">
        <v>30</v>
      </c>
      <c r="B58" s="277"/>
      <c r="C58" s="130">
        <f>D33</f>
        <v>-0.5</v>
      </c>
      <c r="D58" s="131">
        <f t="shared" si="4"/>
        <v>21.00769230769231</v>
      </c>
      <c r="E58" s="131">
        <f t="shared" si="4"/>
        <v>20.111538461538462</v>
      </c>
      <c r="F58" s="158">
        <f t="shared" si="4"/>
        <v>18.31923076923077</v>
      </c>
      <c r="G58" s="166">
        <f aca="true" t="shared" si="7" ref="G58:K67">(G$35*($D$29-$C58))/100+$C58</f>
        <v>16.975</v>
      </c>
      <c r="H58" s="160">
        <f t="shared" si="7"/>
        <v>15.809999999999999</v>
      </c>
      <c r="I58" s="158">
        <f t="shared" si="7"/>
        <v>14.645</v>
      </c>
      <c r="J58" s="178">
        <f t="shared" si="7"/>
        <v>13.83846153846154</v>
      </c>
      <c r="K58" s="175">
        <f t="shared" si="7"/>
        <v>13.48</v>
      </c>
      <c r="L58" s="281"/>
    </row>
    <row r="59" spans="1:12" ht="15" customHeight="1">
      <c r="A59" s="55"/>
      <c r="B59" s="276"/>
      <c r="C59" s="90">
        <f>C58-1</f>
        <v>-1.5</v>
      </c>
      <c r="D59" s="30">
        <f t="shared" si="4"/>
        <v>20.930769230769233</v>
      </c>
      <c r="E59" s="30">
        <f t="shared" si="4"/>
        <v>19.99615384615384</v>
      </c>
      <c r="F59" s="96">
        <f t="shared" si="4"/>
        <v>18.126923076923077</v>
      </c>
      <c r="G59" s="167">
        <f t="shared" si="7"/>
        <v>16.725</v>
      </c>
      <c r="H59" s="30">
        <f t="shared" si="7"/>
        <v>15.510000000000002</v>
      </c>
      <c r="I59" s="96">
        <f t="shared" si="7"/>
        <v>14.295</v>
      </c>
      <c r="J59" s="167">
        <f t="shared" si="7"/>
        <v>13.453846153846154</v>
      </c>
      <c r="K59" s="176">
        <f t="shared" si="7"/>
        <v>13.08</v>
      </c>
      <c r="L59" s="280"/>
    </row>
    <row r="60" spans="1:12" ht="15" customHeight="1">
      <c r="A60" s="55"/>
      <c r="B60" s="276"/>
      <c r="C60" s="87">
        <f aca="true" t="shared" si="8" ref="C60:C78">C59-1</f>
        <v>-2.5</v>
      </c>
      <c r="D60" s="27">
        <f t="shared" si="4"/>
        <v>20.853846153846153</v>
      </c>
      <c r="E60" s="27">
        <f t="shared" si="4"/>
        <v>19.88076923076923</v>
      </c>
      <c r="F60" s="93">
        <f t="shared" si="4"/>
        <v>17.934615384615384</v>
      </c>
      <c r="G60" s="163">
        <f t="shared" si="7"/>
        <v>16.475</v>
      </c>
      <c r="H60" s="27">
        <f t="shared" si="7"/>
        <v>15.21</v>
      </c>
      <c r="I60" s="93">
        <f t="shared" si="7"/>
        <v>13.945</v>
      </c>
      <c r="J60" s="163">
        <f t="shared" si="7"/>
        <v>13.069230769230769</v>
      </c>
      <c r="K60" s="172">
        <f t="shared" si="7"/>
        <v>12.68</v>
      </c>
      <c r="L60" s="280"/>
    </row>
    <row r="61" spans="1:12" ht="15" customHeight="1">
      <c r="A61" s="55"/>
      <c r="B61" s="276"/>
      <c r="C61" s="87">
        <f t="shared" si="8"/>
        <v>-3.5</v>
      </c>
      <c r="D61" s="27">
        <f t="shared" si="4"/>
        <v>20.776923076923076</v>
      </c>
      <c r="E61" s="27">
        <f t="shared" si="4"/>
        <v>19.765384615384615</v>
      </c>
      <c r="F61" s="93">
        <f t="shared" si="4"/>
        <v>17.742307692307694</v>
      </c>
      <c r="G61" s="163">
        <f t="shared" si="7"/>
        <v>16.225</v>
      </c>
      <c r="H61" s="27">
        <f t="shared" si="7"/>
        <v>14.91</v>
      </c>
      <c r="I61" s="93">
        <f t="shared" si="7"/>
        <v>13.594999999999999</v>
      </c>
      <c r="J61" s="163">
        <f t="shared" si="7"/>
        <v>12.684615384615384</v>
      </c>
      <c r="K61" s="172">
        <f t="shared" si="7"/>
        <v>12.28</v>
      </c>
      <c r="L61" s="280"/>
    </row>
    <row r="62" spans="1:12" ht="15" customHeight="1">
      <c r="A62" s="55"/>
      <c r="B62" s="276"/>
      <c r="C62" s="87">
        <f t="shared" si="8"/>
        <v>-4.5</v>
      </c>
      <c r="D62" s="27">
        <f t="shared" si="4"/>
        <v>20.7</v>
      </c>
      <c r="E62" s="27">
        <f t="shared" si="4"/>
        <v>19.65</v>
      </c>
      <c r="F62" s="93">
        <f t="shared" si="4"/>
        <v>17.55</v>
      </c>
      <c r="G62" s="163">
        <f t="shared" si="7"/>
        <v>15.975000000000001</v>
      </c>
      <c r="H62" s="27">
        <f t="shared" si="7"/>
        <v>14.61</v>
      </c>
      <c r="I62" s="93">
        <f t="shared" si="7"/>
        <v>13.245000000000001</v>
      </c>
      <c r="J62" s="163">
        <f t="shared" si="7"/>
        <v>12.3</v>
      </c>
      <c r="K62" s="172">
        <f t="shared" si="7"/>
        <v>11.879999999999999</v>
      </c>
      <c r="L62" s="280"/>
    </row>
    <row r="63" spans="1:12" ht="15" customHeight="1">
      <c r="A63" s="55"/>
      <c r="B63" s="276"/>
      <c r="C63" s="88">
        <f t="shared" si="8"/>
        <v>-5.5</v>
      </c>
      <c r="D63" s="28">
        <f aca="true" t="shared" si="9" ref="D63:F78">(D$35*($D$29-$C63))/100+$C63</f>
        <v>20.623076923076923</v>
      </c>
      <c r="E63" s="28">
        <f t="shared" si="9"/>
        <v>19.534615384615382</v>
      </c>
      <c r="F63" s="94">
        <f t="shared" si="9"/>
        <v>17.35769230769231</v>
      </c>
      <c r="G63" s="164">
        <f t="shared" si="7"/>
        <v>15.725000000000001</v>
      </c>
      <c r="H63" s="28">
        <f t="shared" si="7"/>
        <v>14.309999999999999</v>
      </c>
      <c r="I63" s="94">
        <f t="shared" si="7"/>
        <v>12.895</v>
      </c>
      <c r="J63" s="164">
        <f t="shared" si="7"/>
        <v>11.915384615384617</v>
      </c>
      <c r="K63" s="173">
        <f t="shared" si="7"/>
        <v>11.48</v>
      </c>
      <c r="L63" s="280"/>
    </row>
    <row r="64" spans="1:12" ht="15" customHeight="1">
      <c r="A64" s="55"/>
      <c r="B64" s="276"/>
      <c r="C64" s="87">
        <f t="shared" si="8"/>
        <v>-6.5</v>
      </c>
      <c r="D64" s="27">
        <f t="shared" si="9"/>
        <v>20.546153846153846</v>
      </c>
      <c r="E64" s="27">
        <f t="shared" si="9"/>
        <v>19.419230769230765</v>
      </c>
      <c r="F64" s="93">
        <f t="shared" si="9"/>
        <v>17.165384615384617</v>
      </c>
      <c r="G64" s="163">
        <f t="shared" si="7"/>
        <v>15.475000000000001</v>
      </c>
      <c r="H64" s="27">
        <f t="shared" si="7"/>
        <v>14.010000000000002</v>
      </c>
      <c r="I64" s="93">
        <f t="shared" si="7"/>
        <v>12.545000000000002</v>
      </c>
      <c r="J64" s="163">
        <f t="shared" si="7"/>
        <v>11.53076923076923</v>
      </c>
      <c r="K64" s="172">
        <f t="shared" si="7"/>
        <v>11.079999999999998</v>
      </c>
      <c r="L64" s="280"/>
    </row>
    <row r="65" spans="1:12" ht="15" customHeight="1">
      <c r="A65" s="55"/>
      <c r="B65" s="276"/>
      <c r="C65" s="87">
        <f t="shared" si="8"/>
        <v>-7.5</v>
      </c>
      <c r="D65" s="27">
        <f t="shared" si="9"/>
        <v>20.469230769230773</v>
      </c>
      <c r="E65" s="27">
        <f t="shared" si="9"/>
        <v>19.303846153846152</v>
      </c>
      <c r="F65" s="93">
        <f t="shared" si="9"/>
        <v>16.973076923076924</v>
      </c>
      <c r="G65" s="163">
        <f t="shared" si="7"/>
        <v>15.225000000000001</v>
      </c>
      <c r="H65" s="27">
        <f t="shared" si="7"/>
        <v>13.71</v>
      </c>
      <c r="I65" s="93">
        <f t="shared" si="7"/>
        <v>12.195</v>
      </c>
      <c r="J65" s="163">
        <f t="shared" si="7"/>
        <v>11.146153846153847</v>
      </c>
      <c r="K65" s="172">
        <f t="shared" si="7"/>
        <v>10.68</v>
      </c>
      <c r="L65" s="280"/>
    </row>
    <row r="66" spans="1:12" ht="15" customHeight="1">
      <c r="A66" s="55"/>
      <c r="B66" s="276"/>
      <c r="C66" s="87">
        <f t="shared" si="8"/>
        <v>-8.5</v>
      </c>
      <c r="D66" s="27">
        <f t="shared" si="9"/>
        <v>20.39230769230769</v>
      </c>
      <c r="E66" s="27">
        <f t="shared" si="9"/>
        <v>19.18846153846154</v>
      </c>
      <c r="F66" s="93">
        <f t="shared" si="9"/>
        <v>16.780769230769234</v>
      </c>
      <c r="G66" s="163">
        <f t="shared" si="7"/>
        <v>14.975000000000001</v>
      </c>
      <c r="H66" s="27">
        <f t="shared" si="7"/>
        <v>13.41</v>
      </c>
      <c r="I66" s="93">
        <f t="shared" si="7"/>
        <v>11.844999999999999</v>
      </c>
      <c r="J66" s="163">
        <f t="shared" si="7"/>
        <v>10.76153846153846</v>
      </c>
      <c r="K66" s="172">
        <f t="shared" si="7"/>
        <v>10.280000000000001</v>
      </c>
      <c r="L66" s="280"/>
    </row>
    <row r="67" spans="1:12" ht="15" customHeight="1">
      <c r="A67" s="55"/>
      <c r="B67" s="276"/>
      <c r="C67" s="87">
        <f t="shared" si="8"/>
        <v>-9.5</v>
      </c>
      <c r="D67" s="27">
        <f t="shared" si="9"/>
        <v>20.315384615384616</v>
      </c>
      <c r="E67" s="27">
        <f t="shared" si="9"/>
        <v>19.07307692307692</v>
      </c>
      <c r="F67" s="93">
        <f t="shared" si="9"/>
        <v>16.588461538461537</v>
      </c>
      <c r="G67" s="163">
        <f t="shared" si="7"/>
        <v>14.725000000000001</v>
      </c>
      <c r="H67" s="27">
        <f t="shared" si="7"/>
        <v>13.11</v>
      </c>
      <c r="I67" s="93">
        <f t="shared" si="7"/>
        <v>11.495000000000001</v>
      </c>
      <c r="J67" s="163">
        <f t="shared" si="7"/>
        <v>10.376923076923077</v>
      </c>
      <c r="K67" s="172">
        <f t="shared" si="7"/>
        <v>9.879999999999999</v>
      </c>
      <c r="L67" s="280"/>
    </row>
    <row r="68" spans="1:12" ht="15" customHeight="1">
      <c r="A68" s="55"/>
      <c r="B68" s="276"/>
      <c r="C68" s="88">
        <f t="shared" si="8"/>
        <v>-10.5</v>
      </c>
      <c r="D68" s="28">
        <f t="shared" si="9"/>
        <v>20.238461538461532</v>
      </c>
      <c r="E68" s="28">
        <f t="shared" si="9"/>
        <v>18.9576923076923</v>
      </c>
      <c r="F68" s="94">
        <f t="shared" si="9"/>
        <v>16.396153846153847</v>
      </c>
      <c r="G68" s="164">
        <f aca="true" t="shared" si="10" ref="G68:K78">(G$35*($D$29-$C68))/100+$C68</f>
        <v>14.475000000000001</v>
      </c>
      <c r="H68" s="28">
        <f t="shared" si="10"/>
        <v>12.809999999999999</v>
      </c>
      <c r="I68" s="94">
        <f t="shared" si="10"/>
        <v>11.145</v>
      </c>
      <c r="J68" s="164">
        <f t="shared" si="10"/>
        <v>9.99230769230769</v>
      </c>
      <c r="K68" s="173">
        <f t="shared" si="10"/>
        <v>9.479999999999997</v>
      </c>
      <c r="L68" s="280"/>
    </row>
    <row r="69" spans="1:12" ht="15" customHeight="1">
      <c r="A69" s="55"/>
      <c r="B69" s="276"/>
      <c r="C69" s="87">
        <f t="shared" si="8"/>
        <v>-11.5</v>
      </c>
      <c r="D69" s="27">
        <f t="shared" si="9"/>
        <v>20.161538461538456</v>
      </c>
      <c r="E69" s="27">
        <f t="shared" si="9"/>
        <v>18.842307692307685</v>
      </c>
      <c r="F69" s="93">
        <f t="shared" si="9"/>
        <v>16.203846153846154</v>
      </c>
      <c r="G69" s="163">
        <f t="shared" si="10"/>
        <v>14.225000000000001</v>
      </c>
      <c r="H69" s="27">
        <f t="shared" si="10"/>
        <v>12.510000000000002</v>
      </c>
      <c r="I69" s="93">
        <f t="shared" si="10"/>
        <v>10.795000000000002</v>
      </c>
      <c r="J69" s="163">
        <f t="shared" si="10"/>
        <v>9.607692307692304</v>
      </c>
      <c r="K69" s="172">
        <f t="shared" si="10"/>
        <v>9.079999999999998</v>
      </c>
      <c r="L69" s="280"/>
    </row>
    <row r="70" spans="1:12" ht="15" customHeight="1">
      <c r="A70" s="55"/>
      <c r="B70" s="276"/>
      <c r="C70" s="87">
        <f t="shared" si="8"/>
        <v>-12.5</v>
      </c>
      <c r="D70" s="27">
        <f t="shared" si="9"/>
        <v>20.084615384615383</v>
      </c>
      <c r="E70" s="27">
        <f t="shared" si="9"/>
        <v>18.72692307692307</v>
      </c>
      <c r="F70" s="93">
        <f t="shared" si="9"/>
        <v>16.01153846153846</v>
      </c>
      <c r="G70" s="163">
        <f t="shared" si="10"/>
        <v>13.975000000000001</v>
      </c>
      <c r="H70" s="27">
        <f t="shared" si="10"/>
        <v>12.21</v>
      </c>
      <c r="I70" s="93">
        <f t="shared" si="10"/>
        <v>10.445</v>
      </c>
      <c r="J70" s="163">
        <f t="shared" si="10"/>
        <v>9.223076923076924</v>
      </c>
      <c r="K70" s="172">
        <f t="shared" si="10"/>
        <v>8.68</v>
      </c>
      <c r="L70" s="280"/>
    </row>
    <row r="71" spans="1:12" ht="15" customHeight="1">
      <c r="A71" s="55"/>
      <c r="B71" s="276"/>
      <c r="C71" s="87">
        <f t="shared" si="8"/>
        <v>-13.5</v>
      </c>
      <c r="D71" s="27">
        <f t="shared" si="9"/>
        <v>20.007692307692302</v>
      </c>
      <c r="E71" s="27">
        <f t="shared" si="9"/>
        <v>18.61153846153846</v>
      </c>
      <c r="F71" s="93">
        <f t="shared" si="9"/>
        <v>15.819230769230767</v>
      </c>
      <c r="G71" s="163">
        <f t="shared" si="10"/>
        <v>13.725000000000001</v>
      </c>
      <c r="H71" s="27">
        <f t="shared" si="10"/>
        <v>11.91</v>
      </c>
      <c r="I71" s="93">
        <f t="shared" si="10"/>
        <v>10.094999999999999</v>
      </c>
      <c r="J71" s="163">
        <f t="shared" si="10"/>
        <v>8.838461538461537</v>
      </c>
      <c r="K71" s="172">
        <f t="shared" si="10"/>
        <v>8.280000000000001</v>
      </c>
      <c r="L71" s="280"/>
    </row>
    <row r="72" spans="1:12" ht="15" customHeight="1">
      <c r="A72" s="55"/>
      <c r="B72" s="276"/>
      <c r="C72" s="87">
        <f t="shared" si="8"/>
        <v>-14.5</v>
      </c>
      <c r="D72" s="27">
        <f t="shared" si="9"/>
        <v>19.93076923076923</v>
      </c>
      <c r="E72" s="27">
        <f t="shared" si="9"/>
        <v>18.496153846153838</v>
      </c>
      <c r="F72" s="93">
        <f t="shared" si="9"/>
        <v>15.626923076923077</v>
      </c>
      <c r="G72" s="163">
        <f t="shared" si="10"/>
        <v>13.475000000000001</v>
      </c>
      <c r="H72" s="27">
        <f t="shared" si="10"/>
        <v>11.61</v>
      </c>
      <c r="I72" s="93">
        <f t="shared" si="10"/>
        <v>9.745000000000001</v>
      </c>
      <c r="J72" s="163">
        <f t="shared" si="10"/>
        <v>8.453846153846154</v>
      </c>
      <c r="K72" s="172">
        <f t="shared" si="10"/>
        <v>7.879999999999999</v>
      </c>
      <c r="L72" s="280"/>
    </row>
    <row r="73" spans="1:12" ht="15" customHeight="1">
      <c r="A73" s="55"/>
      <c r="B73" s="276"/>
      <c r="C73" s="88">
        <f t="shared" si="8"/>
        <v>-15.5</v>
      </c>
      <c r="D73" s="28">
        <f t="shared" si="9"/>
        <v>19.85384615384615</v>
      </c>
      <c r="E73" s="28">
        <f t="shared" si="9"/>
        <v>18.380769230769225</v>
      </c>
      <c r="F73" s="94">
        <f t="shared" si="9"/>
        <v>15.434615384615384</v>
      </c>
      <c r="G73" s="164">
        <f t="shared" si="10"/>
        <v>13.225000000000001</v>
      </c>
      <c r="H73" s="28">
        <f t="shared" si="10"/>
        <v>11.309999999999999</v>
      </c>
      <c r="I73" s="94">
        <f t="shared" si="10"/>
        <v>9.395</v>
      </c>
      <c r="J73" s="164">
        <f t="shared" si="10"/>
        <v>8.069230769230767</v>
      </c>
      <c r="K73" s="173">
        <f t="shared" si="10"/>
        <v>7.48</v>
      </c>
      <c r="L73" s="280"/>
    </row>
    <row r="74" spans="1:12" ht="15" customHeight="1">
      <c r="A74" s="55"/>
      <c r="B74" s="276"/>
      <c r="C74" s="87">
        <f t="shared" si="8"/>
        <v>-16.5</v>
      </c>
      <c r="D74" s="27">
        <f t="shared" si="9"/>
        <v>19.77692307692307</v>
      </c>
      <c r="E74" s="27">
        <f t="shared" si="9"/>
        <v>18.265384615384612</v>
      </c>
      <c r="F74" s="93">
        <f t="shared" si="9"/>
        <v>15.24230769230769</v>
      </c>
      <c r="G74" s="163">
        <f t="shared" si="10"/>
        <v>12.975000000000001</v>
      </c>
      <c r="H74" s="27">
        <f t="shared" si="10"/>
        <v>11.010000000000002</v>
      </c>
      <c r="I74" s="93">
        <f t="shared" si="10"/>
        <v>9.045000000000002</v>
      </c>
      <c r="J74" s="163">
        <f t="shared" si="10"/>
        <v>7.684615384615384</v>
      </c>
      <c r="K74" s="172">
        <f t="shared" si="10"/>
        <v>7.079999999999998</v>
      </c>
      <c r="L74" s="280"/>
    </row>
    <row r="75" spans="1:12" ht="15" customHeight="1">
      <c r="A75" s="55"/>
      <c r="B75" s="276"/>
      <c r="C75" s="87">
        <f t="shared" si="8"/>
        <v>-17.5</v>
      </c>
      <c r="D75" s="27">
        <f t="shared" si="9"/>
        <v>19.699999999999996</v>
      </c>
      <c r="E75" s="27">
        <f t="shared" si="9"/>
        <v>18.15</v>
      </c>
      <c r="F75" s="93">
        <f t="shared" si="9"/>
        <v>15.049999999999997</v>
      </c>
      <c r="G75" s="163">
        <f t="shared" si="10"/>
        <v>12.725000000000001</v>
      </c>
      <c r="H75" s="27">
        <f t="shared" si="10"/>
        <v>10.71</v>
      </c>
      <c r="I75" s="93">
        <f t="shared" si="10"/>
        <v>8.695</v>
      </c>
      <c r="J75" s="163">
        <f t="shared" si="10"/>
        <v>7.300000000000001</v>
      </c>
      <c r="K75" s="172">
        <f t="shared" si="10"/>
        <v>6.68</v>
      </c>
      <c r="L75" s="280"/>
    </row>
    <row r="76" spans="1:12" ht="15" customHeight="1">
      <c r="A76" s="55"/>
      <c r="B76" s="276"/>
      <c r="C76" s="87">
        <f t="shared" si="8"/>
        <v>-18.5</v>
      </c>
      <c r="D76" s="27">
        <f t="shared" si="9"/>
        <v>19.623076923076923</v>
      </c>
      <c r="E76" s="27">
        <f t="shared" si="9"/>
        <v>18.03461538461538</v>
      </c>
      <c r="F76" s="93">
        <f t="shared" si="9"/>
        <v>14.85769230769231</v>
      </c>
      <c r="G76" s="163">
        <f t="shared" si="10"/>
        <v>12.475000000000001</v>
      </c>
      <c r="H76" s="27">
        <f t="shared" si="10"/>
        <v>10.41</v>
      </c>
      <c r="I76" s="93">
        <f t="shared" si="10"/>
        <v>8.344999999999999</v>
      </c>
      <c r="J76" s="163">
        <f t="shared" si="10"/>
        <v>6.915384615384614</v>
      </c>
      <c r="K76" s="172">
        <f t="shared" si="10"/>
        <v>6.280000000000001</v>
      </c>
      <c r="L76" s="280"/>
    </row>
    <row r="77" spans="1:12" ht="15" customHeight="1">
      <c r="A77" s="55"/>
      <c r="B77" s="276"/>
      <c r="C77" s="87">
        <f t="shared" si="8"/>
        <v>-19.5</v>
      </c>
      <c r="D77" s="27">
        <f t="shared" si="9"/>
        <v>19.546153846153842</v>
      </c>
      <c r="E77" s="27">
        <f t="shared" si="9"/>
        <v>17.919230769230765</v>
      </c>
      <c r="F77" s="93">
        <f t="shared" si="9"/>
        <v>14.665384615384617</v>
      </c>
      <c r="G77" s="163">
        <f t="shared" si="10"/>
        <v>12.225000000000001</v>
      </c>
      <c r="H77" s="27">
        <f t="shared" si="10"/>
        <v>10.11</v>
      </c>
      <c r="I77" s="93">
        <f t="shared" si="10"/>
        <v>7.995000000000001</v>
      </c>
      <c r="J77" s="163">
        <f t="shared" si="10"/>
        <v>6.530769230769227</v>
      </c>
      <c r="K77" s="172">
        <f t="shared" si="10"/>
        <v>5.879999999999999</v>
      </c>
      <c r="L77" s="280"/>
    </row>
    <row r="78" spans="1:12" ht="15" customHeight="1" thickBot="1">
      <c r="A78" s="56"/>
      <c r="B78" s="278"/>
      <c r="C78" s="91">
        <f t="shared" si="8"/>
        <v>-20.5</v>
      </c>
      <c r="D78" s="25">
        <f t="shared" si="9"/>
        <v>19.46923076923077</v>
      </c>
      <c r="E78" s="25">
        <f t="shared" si="9"/>
        <v>17.803846153846145</v>
      </c>
      <c r="F78" s="97">
        <f t="shared" si="9"/>
        <v>14.473076923076924</v>
      </c>
      <c r="G78" s="168">
        <f t="shared" si="10"/>
        <v>11.975000000000001</v>
      </c>
      <c r="H78" s="25">
        <f t="shared" si="10"/>
        <v>9.809999999999999</v>
      </c>
      <c r="I78" s="97">
        <f t="shared" si="10"/>
        <v>7.645</v>
      </c>
      <c r="J78" s="168">
        <f t="shared" si="10"/>
        <v>6.146153846153844</v>
      </c>
      <c r="K78" s="177">
        <f t="shared" si="10"/>
        <v>5.48</v>
      </c>
      <c r="L78" s="282"/>
    </row>
  </sheetData>
  <sheetProtection password="D7AC" sheet="1" objects="1" scenarios="1"/>
  <mergeCells count="13">
    <mergeCell ref="G2:K2"/>
    <mergeCell ref="G3:K3"/>
    <mergeCell ref="O3:Q3"/>
    <mergeCell ref="R3:S3"/>
    <mergeCell ref="T3:V3"/>
    <mergeCell ref="D40:K40"/>
    <mergeCell ref="D41:K41"/>
    <mergeCell ref="B43:B78"/>
    <mergeCell ref="L43:L78"/>
    <mergeCell ref="H28:I28"/>
    <mergeCell ref="O4:P4"/>
    <mergeCell ref="T4:U4"/>
    <mergeCell ref="H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T8" sqref="T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RL115 2005:</v>
      </c>
      <c r="B2" s="14"/>
      <c r="D2" s="113" t="s">
        <v>17</v>
      </c>
      <c r="H2" s="288">
        <f>'TI Asumisterveysohje 2003'!H27</f>
        <v>38372</v>
      </c>
      <c r="I2" s="288"/>
      <c r="J2" s="288"/>
      <c r="M2" s="258"/>
      <c r="N2" s="121" t="s">
        <v>81</v>
      </c>
    </row>
    <row r="3" spans="1:22" ht="16.5" thickBot="1">
      <c r="A3" s="3" t="str">
        <f>'TI Asumisterveysohje 2003'!A28</f>
        <v>Vantaan kaupunki: Hakunilan uimahalli, TOIMISTO</v>
      </c>
      <c r="G3" s="207" t="s">
        <v>92</v>
      </c>
      <c r="H3" s="283">
        <f>'TI Asumisterveysohje 2003'!H28</f>
        <v>0.4513888888888889</v>
      </c>
      <c r="I3" s="283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22.8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24.7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21.88664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1.7</v>
      </c>
      <c r="E6" s="74" t="s">
        <v>44</v>
      </c>
      <c r="F6" s="75"/>
      <c r="M6" s="258"/>
      <c r="N6" s="105" t="s">
        <v>63</v>
      </c>
      <c r="O6" s="247">
        <f>$D$4-0.14*($D$4-$D$8)*0.22</f>
        <v>22.08236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5.1</v>
      </c>
      <c r="E7" s="71" t="s">
        <v>48</v>
      </c>
      <c r="F7" s="72"/>
      <c r="M7" s="258"/>
      <c r="N7" s="105" t="s">
        <v>64</v>
      </c>
      <c r="O7" s="248">
        <f>$D$4-0.14*($D$4-$D$8)*0.36</f>
        <v>21.62568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-0.5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22.04275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22.315360000000002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21.00769230769231</v>
      </c>
      <c r="E12" s="80">
        <f t="shared" si="0"/>
        <v>20.111538461538462</v>
      </c>
      <c r="F12" s="182">
        <f t="shared" si="0"/>
        <v>18.31923076923077</v>
      </c>
      <c r="G12" s="186">
        <f t="shared" si="0"/>
        <v>16.975</v>
      </c>
      <c r="H12" s="185">
        <f t="shared" si="0"/>
        <v>15.809999999999999</v>
      </c>
      <c r="I12" s="187">
        <f t="shared" si="0"/>
        <v>14.645</v>
      </c>
      <c r="J12" s="181">
        <f t="shared" si="0"/>
        <v>13.83846153846154</v>
      </c>
      <c r="K12" s="188">
        <f t="shared" si="0"/>
        <v>13.48</v>
      </c>
      <c r="L12" s="83" t="s">
        <v>44</v>
      </c>
      <c r="M12" s="258"/>
      <c r="N12" s="105" t="s">
        <v>64</v>
      </c>
      <c r="O12" s="254">
        <f>$D$4-0.13*($D$4-$D$8)*0.25</f>
        <v>22.04275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68"/>
      <c r="F15" s="268"/>
      <c r="G15" s="268"/>
      <c r="H15" s="268"/>
      <c r="I15" s="268"/>
      <c r="J15" s="269"/>
    </row>
    <row r="16" spans="1:11" ht="15" customHeight="1" thickBot="1">
      <c r="A16" s="59" t="s">
        <v>42</v>
      </c>
      <c r="B16" s="102">
        <f>D4</f>
        <v>22.8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75" t="s">
        <v>53</v>
      </c>
      <c r="C18" s="171">
        <f aca="true" t="shared" si="1" ref="C18:C32">C19+1</f>
        <v>14.5</v>
      </c>
      <c r="D18" s="217">
        <f aca="true" t="shared" si="2" ref="D18:D32">$D$4-0.14*($D$4-$C18)*0.28</f>
        <v>22.47464</v>
      </c>
      <c r="E18" s="218">
        <f aca="true" t="shared" si="3" ref="E18:E32">$D$4-0.14*($D$4-$C18)*0.22</f>
        <v>22.54436</v>
      </c>
      <c r="F18" s="219">
        <f aca="true" t="shared" si="4" ref="F18:F32">$D$4-0.14*($D$4-$C18)*0.36</f>
        <v>22.38168</v>
      </c>
      <c r="G18" s="171"/>
      <c r="H18" s="227">
        <f aca="true" t="shared" si="5" ref="H18:H32">$D$4-0.13*($D$4-$C18)*0.25</f>
        <v>22.530250000000002</v>
      </c>
      <c r="I18" s="218">
        <f aca="true" t="shared" si="6" ref="I18:I32">$D$4-0.13*($D$4-$C18)*0.16</f>
        <v>22.62736</v>
      </c>
      <c r="J18" s="228">
        <f aca="true" t="shared" si="7" ref="J18:J32">$D$4-0.13*($D$4-$C18)*0.25</f>
        <v>22.530250000000002</v>
      </c>
    </row>
    <row r="19" spans="1:10" ht="15" customHeight="1">
      <c r="A19" s="55"/>
      <c r="B19" s="276"/>
      <c r="C19" s="172">
        <f t="shared" si="1"/>
        <v>13.5</v>
      </c>
      <c r="D19" s="220">
        <f t="shared" si="2"/>
        <v>22.43544</v>
      </c>
      <c r="E19" s="210">
        <f t="shared" si="3"/>
        <v>22.513560000000002</v>
      </c>
      <c r="F19" s="221">
        <f t="shared" si="4"/>
        <v>22.33128</v>
      </c>
      <c r="G19" s="172"/>
      <c r="H19" s="229">
        <f t="shared" si="5"/>
        <v>22.49775</v>
      </c>
      <c r="I19" s="210">
        <f t="shared" si="6"/>
        <v>22.60656</v>
      </c>
      <c r="J19" s="230">
        <f t="shared" si="7"/>
        <v>22.49775</v>
      </c>
    </row>
    <row r="20" spans="1:10" ht="15" customHeight="1">
      <c r="A20" s="55"/>
      <c r="B20" s="276"/>
      <c r="C20" s="172">
        <f t="shared" si="1"/>
        <v>12.5</v>
      </c>
      <c r="D20" s="220">
        <f t="shared" si="2"/>
        <v>22.396240000000002</v>
      </c>
      <c r="E20" s="210">
        <f t="shared" si="3"/>
        <v>22.48276</v>
      </c>
      <c r="F20" s="221">
        <f t="shared" si="4"/>
        <v>22.28088</v>
      </c>
      <c r="G20" s="172"/>
      <c r="H20" s="229">
        <f t="shared" si="5"/>
        <v>22.46525</v>
      </c>
      <c r="I20" s="210">
        <f t="shared" si="6"/>
        <v>22.58576</v>
      </c>
      <c r="J20" s="230">
        <f t="shared" si="7"/>
        <v>22.46525</v>
      </c>
    </row>
    <row r="21" spans="1:10" ht="15" customHeight="1">
      <c r="A21" s="55"/>
      <c r="B21" s="276"/>
      <c r="C21" s="172">
        <f t="shared" si="1"/>
        <v>11.5</v>
      </c>
      <c r="D21" s="220">
        <f t="shared" si="2"/>
        <v>22.35704</v>
      </c>
      <c r="E21" s="210">
        <f t="shared" si="3"/>
        <v>22.45196</v>
      </c>
      <c r="F21" s="221">
        <f t="shared" si="4"/>
        <v>22.23048</v>
      </c>
      <c r="G21" s="172"/>
      <c r="H21" s="229">
        <f t="shared" si="5"/>
        <v>22.432750000000002</v>
      </c>
      <c r="I21" s="210">
        <f t="shared" si="6"/>
        <v>22.56496</v>
      </c>
      <c r="J21" s="230">
        <f t="shared" si="7"/>
        <v>22.432750000000002</v>
      </c>
    </row>
    <row r="22" spans="1:10" ht="15" customHeight="1">
      <c r="A22" s="55"/>
      <c r="B22" s="276"/>
      <c r="C22" s="172">
        <f t="shared" si="1"/>
        <v>10.5</v>
      </c>
      <c r="D22" s="220">
        <f t="shared" si="2"/>
        <v>22.31784</v>
      </c>
      <c r="E22" s="210">
        <f t="shared" si="3"/>
        <v>22.42116</v>
      </c>
      <c r="F22" s="221">
        <f t="shared" si="4"/>
        <v>22.18008</v>
      </c>
      <c r="G22" s="172"/>
      <c r="H22" s="229">
        <f t="shared" si="5"/>
        <v>22.40025</v>
      </c>
      <c r="I22" s="210">
        <f t="shared" si="6"/>
        <v>22.54416</v>
      </c>
      <c r="J22" s="230">
        <f t="shared" si="7"/>
        <v>22.40025</v>
      </c>
    </row>
    <row r="23" spans="1:10" ht="15" customHeight="1">
      <c r="A23" s="55"/>
      <c r="B23" s="276"/>
      <c r="C23" s="173">
        <f t="shared" si="1"/>
        <v>9.5</v>
      </c>
      <c r="D23" s="222">
        <f t="shared" si="2"/>
        <v>22.27864</v>
      </c>
      <c r="E23" s="20">
        <f t="shared" si="3"/>
        <v>22.39036</v>
      </c>
      <c r="F23" s="223">
        <f t="shared" si="4"/>
        <v>22.12968</v>
      </c>
      <c r="G23" s="173"/>
      <c r="H23" s="231">
        <f t="shared" si="5"/>
        <v>22.36775</v>
      </c>
      <c r="I23" s="20">
        <f t="shared" si="6"/>
        <v>22.52336</v>
      </c>
      <c r="J23" s="232">
        <f t="shared" si="7"/>
        <v>22.36775</v>
      </c>
    </row>
    <row r="24" spans="1:10" ht="15" customHeight="1">
      <c r="A24" s="55"/>
      <c r="B24" s="276"/>
      <c r="C24" s="215">
        <f t="shared" si="1"/>
        <v>8.5</v>
      </c>
      <c r="D24" s="220">
        <f t="shared" si="2"/>
        <v>22.239440000000002</v>
      </c>
      <c r="E24" s="210">
        <f t="shared" si="3"/>
        <v>22.359560000000002</v>
      </c>
      <c r="F24" s="221">
        <f t="shared" si="4"/>
        <v>22.07928</v>
      </c>
      <c r="G24" s="172"/>
      <c r="H24" s="229">
        <f t="shared" si="5"/>
        <v>22.335250000000002</v>
      </c>
      <c r="I24" s="210">
        <f t="shared" si="6"/>
        <v>22.50256</v>
      </c>
      <c r="J24" s="230">
        <f t="shared" si="7"/>
        <v>22.335250000000002</v>
      </c>
    </row>
    <row r="25" spans="1:10" ht="15" customHeight="1">
      <c r="A25" s="55"/>
      <c r="B25" s="276"/>
      <c r="C25" s="215">
        <f t="shared" si="1"/>
        <v>7.5</v>
      </c>
      <c r="D25" s="220">
        <f t="shared" si="2"/>
        <v>22.20024</v>
      </c>
      <c r="E25" s="210">
        <f t="shared" si="3"/>
        <v>22.32876</v>
      </c>
      <c r="F25" s="221">
        <f t="shared" si="4"/>
        <v>22.02888</v>
      </c>
      <c r="G25" s="172"/>
      <c r="H25" s="229">
        <f t="shared" si="5"/>
        <v>22.30275</v>
      </c>
      <c r="I25" s="210">
        <f t="shared" si="6"/>
        <v>22.48176</v>
      </c>
      <c r="J25" s="230">
        <f t="shared" si="7"/>
        <v>22.30275</v>
      </c>
    </row>
    <row r="26" spans="1:10" ht="15" customHeight="1">
      <c r="A26" s="55"/>
      <c r="B26" s="276"/>
      <c r="C26" s="215">
        <f t="shared" si="1"/>
        <v>6.5</v>
      </c>
      <c r="D26" s="220">
        <f t="shared" si="2"/>
        <v>22.16104</v>
      </c>
      <c r="E26" s="210">
        <f t="shared" si="3"/>
        <v>22.29796</v>
      </c>
      <c r="F26" s="221">
        <f t="shared" si="4"/>
        <v>21.97848</v>
      </c>
      <c r="G26" s="172"/>
      <c r="H26" s="229">
        <f t="shared" si="5"/>
        <v>22.27025</v>
      </c>
      <c r="I26" s="210">
        <f t="shared" si="6"/>
        <v>22.46096</v>
      </c>
      <c r="J26" s="230">
        <f t="shared" si="7"/>
        <v>22.27025</v>
      </c>
    </row>
    <row r="27" spans="1:10" ht="15" customHeight="1">
      <c r="A27" s="55"/>
      <c r="B27" s="276"/>
      <c r="C27" s="215">
        <f t="shared" si="1"/>
        <v>5.5</v>
      </c>
      <c r="D27" s="220">
        <f t="shared" si="2"/>
        <v>22.12184</v>
      </c>
      <c r="E27" s="210">
        <f t="shared" si="3"/>
        <v>22.26716</v>
      </c>
      <c r="F27" s="221">
        <f t="shared" si="4"/>
        <v>21.92808</v>
      </c>
      <c r="G27" s="172"/>
      <c r="H27" s="229">
        <f t="shared" si="5"/>
        <v>22.237750000000002</v>
      </c>
      <c r="I27" s="210">
        <f t="shared" si="6"/>
        <v>22.440160000000002</v>
      </c>
      <c r="J27" s="230">
        <f t="shared" si="7"/>
        <v>22.237750000000002</v>
      </c>
    </row>
    <row r="28" spans="1:10" ht="15" customHeight="1">
      <c r="A28" s="55"/>
      <c r="B28" s="276"/>
      <c r="C28" s="173">
        <f t="shared" si="1"/>
        <v>4.5</v>
      </c>
      <c r="D28" s="222">
        <f t="shared" si="2"/>
        <v>22.08264</v>
      </c>
      <c r="E28" s="20">
        <f t="shared" si="3"/>
        <v>22.23636</v>
      </c>
      <c r="F28" s="223">
        <f t="shared" si="4"/>
        <v>21.87768</v>
      </c>
      <c r="G28" s="173"/>
      <c r="H28" s="231">
        <f t="shared" si="5"/>
        <v>22.20525</v>
      </c>
      <c r="I28" s="20">
        <f t="shared" si="6"/>
        <v>22.41936</v>
      </c>
      <c r="J28" s="232">
        <f t="shared" si="7"/>
        <v>22.20525</v>
      </c>
    </row>
    <row r="29" spans="1:10" ht="15" customHeight="1">
      <c r="A29" s="55"/>
      <c r="B29" s="276"/>
      <c r="C29" s="215">
        <f t="shared" si="1"/>
        <v>3.5</v>
      </c>
      <c r="D29" s="220">
        <f t="shared" si="2"/>
        <v>22.04344</v>
      </c>
      <c r="E29" s="210">
        <f t="shared" si="3"/>
        <v>22.205560000000002</v>
      </c>
      <c r="F29" s="221">
        <f t="shared" si="4"/>
        <v>21.827280000000002</v>
      </c>
      <c r="G29" s="172"/>
      <c r="H29" s="229">
        <f t="shared" si="5"/>
        <v>22.17275</v>
      </c>
      <c r="I29" s="210">
        <f t="shared" si="6"/>
        <v>22.39856</v>
      </c>
      <c r="J29" s="230">
        <f t="shared" si="7"/>
        <v>22.17275</v>
      </c>
    </row>
    <row r="30" spans="1:10" ht="15" customHeight="1">
      <c r="A30" s="55"/>
      <c r="B30" s="276"/>
      <c r="C30" s="215">
        <f t="shared" si="1"/>
        <v>2.5</v>
      </c>
      <c r="D30" s="220">
        <f t="shared" si="2"/>
        <v>22.00424</v>
      </c>
      <c r="E30" s="210">
        <f t="shared" si="3"/>
        <v>22.17476</v>
      </c>
      <c r="F30" s="221">
        <f t="shared" si="4"/>
        <v>21.776880000000002</v>
      </c>
      <c r="G30" s="172"/>
      <c r="H30" s="229">
        <f t="shared" si="5"/>
        <v>22.14025</v>
      </c>
      <c r="I30" s="210">
        <f t="shared" si="6"/>
        <v>22.377760000000002</v>
      </c>
      <c r="J30" s="230">
        <f t="shared" si="7"/>
        <v>22.14025</v>
      </c>
    </row>
    <row r="31" spans="1:10" ht="15" customHeight="1">
      <c r="A31" s="55"/>
      <c r="B31" s="276"/>
      <c r="C31" s="215">
        <f t="shared" si="1"/>
        <v>1.5</v>
      </c>
      <c r="D31" s="220">
        <f t="shared" si="2"/>
        <v>21.965040000000002</v>
      </c>
      <c r="E31" s="210">
        <f t="shared" si="3"/>
        <v>22.14396</v>
      </c>
      <c r="F31" s="221">
        <f t="shared" si="4"/>
        <v>21.726480000000002</v>
      </c>
      <c r="G31" s="173"/>
      <c r="H31" s="229">
        <f t="shared" si="5"/>
        <v>22.10775</v>
      </c>
      <c r="I31" s="210">
        <f t="shared" si="6"/>
        <v>22.35696</v>
      </c>
      <c r="J31" s="230">
        <f t="shared" si="7"/>
        <v>22.10775</v>
      </c>
    </row>
    <row r="32" spans="1:10" ht="15" customHeight="1" thickBot="1">
      <c r="A32" s="56"/>
      <c r="B32" s="276"/>
      <c r="C32" s="235">
        <f t="shared" si="1"/>
        <v>0.5</v>
      </c>
      <c r="D32" s="236">
        <f t="shared" si="2"/>
        <v>21.92584</v>
      </c>
      <c r="E32" s="237">
        <f t="shared" si="3"/>
        <v>22.11316</v>
      </c>
      <c r="F32" s="238">
        <f t="shared" si="4"/>
        <v>21.67608</v>
      </c>
      <c r="G32" s="209"/>
      <c r="H32" s="242">
        <f t="shared" si="5"/>
        <v>22.07525</v>
      </c>
      <c r="I32" s="237">
        <f t="shared" si="6"/>
        <v>22.33616</v>
      </c>
      <c r="J32" s="243">
        <f t="shared" si="7"/>
        <v>22.07525</v>
      </c>
    </row>
    <row r="33" spans="1:10" ht="15" customHeight="1" thickBot="1">
      <c r="A33" s="57" t="s">
        <v>30</v>
      </c>
      <c r="B33" s="277"/>
      <c r="C33" s="208">
        <f>D8</f>
        <v>-0.5</v>
      </c>
      <c r="D33" s="249">
        <f>$D$4-0.14*($D$4-$C33)*0.28</f>
        <v>21.88664</v>
      </c>
      <c r="E33" s="250">
        <f>$D$4-0.14*($D$4-$C33)*0.22</f>
        <v>22.08236</v>
      </c>
      <c r="F33" s="251">
        <f>$D$4-0.14*($D$4-$C33)*0.36</f>
        <v>21.62568</v>
      </c>
      <c r="G33" s="226"/>
      <c r="H33" s="255">
        <f>$D$4-0.13*($D$4-$C33)*0.25</f>
        <v>22.04275</v>
      </c>
      <c r="I33" s="256">
        <f>$D$4-0.13*($D$4-$C33)*0.16</f>
        <v>22.315360000000002</v>
      </c>
      <c r="J33" s="257">
        <f>$D$4-0.13*($D$4-$C33)*0.25</f>
        <v>22.04275</v>
      </c>
    </row>
    <row r="34" spans="1:10" ht="15" customHeight="1">
      <c r="A34" s="55"/>
      <c r="B34" s="276"/>
      <c r="C34" s="216">
        <f>C33-1</f>
        <v>-1.5</v>
      </c>
      <c r="D34" s="239">
        <f aca="true" t="shared" si="8" ref="D34:D53">$D$4-0.14*($D$4-$C34)*0.28</f>
        <v>21.84744</v>
      </c>
      <c r="E34" s="240">
        <f aca="true" t="shared" si="9" ref="E34:E53">$D$4-0.14*($D$4-$C34)*0.22</f>
        <v>22.051560000000002</v>
      </c>
      <c r="F34" s="241">
        <f aca="true" t="shared" si="10" ref="F34:F53">$D$4-0.14*($D$4-$C34)*0.36</f>
        <v>21.57528</v>
      </c>
      <c r="G34" s="176"/>
      <c r="H34" s="244">
        <f aca="true" t="shared" si="11" ref="H34:H53">$D$4-0.13*($D$4-$C34)*0.25</f>
        <v>22.01025</v>
      </c>
      <c r="I34" s="240">
        <f aca="true" t="shared" si="12" ref="I34:I53">$D$4-0.13*($D$4-$C34)*0.16</f>
        <v>22.29456</v>
      </c>
      <c r="J34" s="245">
        <f aca="true" t="shared" si="13" ref="J34:J53">$D$4-0.13*($D$4-$C34)*0.25</f>
        <v>22.01025</v>
      </c>
    </row>
    <row r="35" spans="1:10" ht="15" customHeight="1">
      <c r="A35" s="55"/>
      <c r="B35" s="276"/>
      <c r="C35" s="215">
        <f aca="true" t="shared" si="14" ref="C35:C53">C34-1</f>
        <v>-2.5</v>
      </c>
      <c r="D35" s="220">
        <f t="shared" si="8"/>
        <v>21.80824</v>
      </c>
      <c r="E35" s="210">
        <f t="shared" si="9"/>
        <v>22.02076</v>
      </c>
      <c r="F35" s="221">
        <f t="shared" si="10"/>
        <v>21.52488</v>
      </c>
      <c r="G35" s="172"/>
      <c r="H35" s="229">
        <f t="shared" si="11"/>
        <v>21.97775</v>
      </c>
      <c r="I35" s="210">
        <f t="shared" si="12"/>
        <v>22.27376</v>
      </c>
      <c r="J35" s="230">
        <f t="shared" si="13"/>
        <v>21.97775</v>
      </c>
    </row>
    <row r="36" spans="1:10" ht="15" customHeight="1">
      <c r="A36" s="55"/>
      <c r="B36" s="276"/>
      <c r="C36" s="215">
        <f t="shared" si="14"/>
        <v>-3.5</v>
      </c>
      <c r="D36" s="220">
        <f t="shared" si="8"/>
        <v>21.76904</v>
      </c>
      <c r="E36" s="210">
        <f t="shared" si="9"/>
        <v>21.98996</v>
      </c>
      <c r="F36" s="221">
        <f t="shared" si="10"/>
        <v>21.47448</v>
      </c>
      <c r="G36" s="172"/>
      <c r="H36" s="229">
        <f t="shared" si="11"/>
        <v>21.94525</v>
      </c>
      <c r="I36" s="210">
        <f t="shared" si="12"/>
        <v>22.25296</v>
      </c>
      <c r="J36" s="230">
        <f t="shared" si="13"/>
        <v>21.94525</v>
      </c>
    </row>
    <row r="37" spans="1:10" ht="15" customHeight="1">
      <c r="A37" s="55"/>
      <c r="B37" s="276"/>
      <c r="C37" s="215">
        <f t="shared" si="14"/>
        <v>-4.5</v>
      </c>
      <c r="D37" s="220">
        <f t="shared" si="8"/>
        <v>21.72984</v>
      </c>
      <c r="E37" s="210">
        <f t="shared" si="9"/>
        <v>21.95916</v>
      </c>
      <c r="F37" s="221">
        <f t="shared" si="10"/>
        <v>21.42408</v>
      </c>
      <c r="G37" s="172"/>
      <c r="H37" s="229">
        <f t="shared" si="11"/>
        <v>21.91275</v>
      </c>
      <c r="I37" s="210">
        <f t="shared" si="12"/>
        <v>22.23216</v>
      </c>
      <c r="J37" s="230">
        <f t="shared" si="13"/>
        <v>21.91275</v>
      </c>
    </row>
    <row r="38" spans="1:10" ht="15" customHeight="1">
      <c r="A38" s="55"/>
      <c r="B38" s="276"/>
      <c r="C38" s="173">
        <f t="shared" si="14"/>
        <v>-5.5</v>
      </c>
      <c r="D38" s="222">
        <f t="shared" si="8"/>
        <v>21.690640000000002</v>
      </c>
      <c r="E38" s="20">
        <f t="shared" si="9"/>
        <v>21.92836</v>
      </c>
      <c r="F38" s="223">
        <f t="shared" si="10"/>
        <v>21.37368</v>
      </c>
      <c r="G38" s="173"/>
      <c r="H38" s="231">
        <f t="shared" si="11"/>
        <v>21.88025</v>
      </c>
      <c r="I38" s="20">
        <f t="shared" si="12"/>
        <v>22.21136</v>
      </c>
      <c r="J38" s="232">
        <f t="shared" si="13"/>
        <v>21.88025</v>
      </c>
    </row>
    <row r="39" spans="1:10" ht="15" customHeight="1">
      <c r="A39" s="55"/>
      <c r="B39" s="276"/>
      <c r="C39" s="215">
        <f t="shared" si="14"/>
        <v>-6.5</v>
      </c>
      <c r="D39" s="220">
        <f t="shared" si="8"/>
        <v>21.65144</v>
      </c>
      <c r="E39" s="210">
        <f t="shared" si="9"/>
        <v>21.897560000000002</v>
      </c>
      <c r="F39" s="221">
        <f t="shared" si="10"/>
        <v>21.32328</v>
      </c>
      <c r="G39" s="172"/>
      <c r="H39" s="229">
        <f t="shared" si="11"/>
        <v>21.84775</v>
      </c>
      <c r="I39" s="210">
        <f t="shared" si="12"/>
        <v>22.19056</v>
      </c>
      <c r="J39" s="230">
        <f t="shared" si="13"/>
        <v>21.84775</v>
      </c>
    </row>
    <row r="40" spans="1:10" ht="15" customHeight="1">
      <c r="A40" s="55"/>
      <c r="B40" s="276"/>
      <c r="C40" s="215">
        <f t="shared" si="14"/>
        <v>-7.5</v>
      </c>
      <c r="D40" s="220">
        <f t="shared" si="8"/>
        <v>21.61224</v>
      </c>
      <c r="E40" s="210">
        <f t="shared" si="9"/>
        <v>21.86676</v>
      </c>
      <c r="F40" s="221">
        <f t="shared" si="10"/>
        <v>21.27288</v>
      </c>
      <c r="G40" s="172"/>
      <c r="H40" s="229">
        <f t="shared" si="11"/>
        <v>21.81525</v>
      </c>
      <c r="I40" s="210">
        <f t="shared" si="12"/>
        <v>22.16976</v>
      </c>
      <c r="J40" s="230">
        <f t="shared" si="13"/>
        <v>21.81525</v>
      </c>
    </row>
    <row r="41" spans="1:10" ht="15" customHeight="1">
      <c r="A41" s="55"/>
      <c r="B41" s="276"/>
      <c r="C41" s="215">
        <f t="shared" si="14"/>
        <v>-8.5</v>
      </c>
      <c r="D41" s="220">
        <f t="shared" si="8"/>
        <v>21.57304</v>
      </c>
      <c r="E41" s="210">
        <f t="shared" si="9"/>
        <v>21.83596</v>
      </c>
      <c r="F41" s="221">
        <f t="shared" si="10"/>
        <v>21.22248</v>
      </c>
      <c r="G41" s="172"/>
      <c r="H41" s="229">
        <f t="shared" si="11"/>
        <v>21.78275</v>
      </c>
      <c r="I41" s="210">
        <f t="shared" si="12"/>
        <v>22.148960000000002</v>
      </c>
      <c r="J41" s="230">
        <f t="shared" si="13"/>
        <v>21.78275</v>
      </c>
    </row>
    <row r="42" spans="1:10" ht="15" customHeight="1">
      <c r="A42" s="55"/>
      <c r="B42" s="276"/>
      <c r="C42" s="215">
        <f t="shared" si="14"/>
        <v>-9.5</v>
      </c>
      <c r="D42" s="220">
        <f t="shared" si="8"/>
        <v>21.53384</v>
      </c>
      <c r="E42" s="210">
        <f t="shared" si="9"/>
        <v>21.80516</v>
      </c>
      <c r="F42" s="221">
        <f t="shared" si="10"/>
        <v>21.17208</v>
      </c>
      <c r="G42" s="172"/>
      <c r="H42" s="229">
        <f t="shared" si="11"/>
        <v>21.75025</v>
      </c>
      <c r="I42" s="210">
        <f t="shared" si="12"/>
        <v>22.12816</v>
      </c>
      <c r="J42" s="230">
        <f t="shared" si="13"/>
        <v>21.75025</v>
      </c>
    </row>
    <row r="43" spans="1:10" ht="15" customHeight="1">
      <c r="A43" s="55"/>
      <c r="B43" s="276"/>
      <c r="C43" s="173">
        <f t="shared" si="14"/>
        <v>-10.5</v>
      </c>
      <c r="D43" s="222">
        <f t="shared" si="8"/>
        <v>21.49464</v>
      </c>
      <c r="E43" s="20">
        <f t="shared" si="9"/>
        <v>21.77436</v>
      </c>
      <c r="F43" s="223">
        <f t="shared" si="10"/>
        <v>21.12168</v>
      </c>
      <c r="G43" s="173"/>
      <c r="H43" s="231">
        <f t="shared" si="11"/>
        <v>21.717750000000002</v>
      </c>
      <c r="I43" s="20">
        <f t="shared" si="12"/>
        <v>22.10736</v>
      </c>
      <c r="J43" s="232">
        <f t="shared" si="13"/>
        <v>21.717750000000002</v>
      </c>
    </row>
    <row r="44" spans="1:10" ht="15" customHeight="1">
      <c r="A44" s="55"/>
      <c r="B44" s="276"/>
      <c r="C44" s="215">
        <f t="shared" si="14"/>
        <v>-11.5</v>
      </c>
      <c r="D44" s="220">
        <f t="shared" si="8"/>
        <v>21.45544</v>
      </c>
      <c r="E44" s="210">
        <f t="shared" si="9"/>
        <v>21.743560000000002</v>
      </c>
      <c r="F44" s="221">
        <f t="shared" si="10"/>
        <v>21.07128</v>
      </c>
      <c r="G44" s="172"/>
      <c r="H44" s="229">
        <f t="shared" si="11"/>
        <v>21.68525</v>
      </c>
      <c r="I44" s="210">
        <f t="shared" si="12"/>
        <v>22.086560000000002</v>
      </c>
      <c r="J44" s="230">
        <f t="shared" si="13"/>
        <v>21.68525</v>
      </c>
    </row>
    <row r="45" spans="1:10" ht="15" customHeight="1">
      <c r="A45" s="55"/>
      <c r="B45" s="276"/>
      <c r="C45" s="215">
        <f t="shared" si="14"/>
        <v>-12.5</v>
      </c>
      <c r="D45" s="220">
        <f t="shared" si="8"/>
        <v>21.416240000000002</v>
      </c>
      <c r="E45" s="210">
        <f t="shared" si="9"/>
        <v>21.71276</v>
      </c>
      <c r="F45" s="221">
        <f t="shared" si="10"/>
        <v>21.020880000000002</v>
      </c>
      <c r="G45" s="172"/>
      <c r="H45" s="229">
        <f t="shared" si="11"/>
        <v>21.65275</v>
      </c>
      <c r="I45" s="210">
        <f t="shared" si="12"/>
        <v>22.06576</v>
      </c>
      <c r="J45" s="230">
        <f t="shared" si="13"/>
        <v>21.65275</v>
      </c>
    </row>
    <row r="46" spans="1:10" ht="15" customHeight="1">
      <c r="A46" s="55"/>
      <c r="B46" s="276"/>
      <c r="C46" s="215">
        <f t="shared" si="14"/>
        <v>-13.5</v>
      </c>
      <c r="D46" s="220">
        <f t="shared" si="8"/>
        <v>21.37704</v>
      </c>
      <c r="E46" s="210">
        <f t="shared" si="9"/>
        <v>21.68196</v>
      </c>
      <c r="F46" s="221">
        <f t="shared" si="10"/>
        <v>20.970480000000002</v>
      </c>
      <c r="G46" s="172"/>
      <c r="H46" s="229">
        <f t="shared" si="11"/>
        <v>21.620250000000002</v>
      </c>
      <c r="I46" s="210">
        <f t="shared" si="12"/>
        <v>22.04496</v>
      </c>
      <c r="J46" s="230">
        <f t="shared" si="13"/>
        <v>21.620250000000002</v>
      </c>
    </row>
    <row r="47" spans="1:10" ht="15" customHeight="1">
      <c r="A47" s="55"/>
      <c r="B47" s="276"/>
      <c r="C47" s="215">
        <f t="shared" si="14"/>
        <v>-14.5</v>
      </c>
      <c r="D47" s="220">
        <f t="shared" si="8"/>
        <v>21.33784</v>
      </c>
      <c r="E47" s="210">
        <f t="shared" si="9"/>
        <v>21.65116</v>
      </c>
      <c r="F47" s="221">
        <f t="shared" si="10"/>
        <v>20.920080000000002</v>
      </c>
      <c r="G47" s="172"/>
      <c r="H47" s="229">
        <f t="shared" si="11"/>
        <v>21.58775</v>
      </c>
      <c r="I47" s="210">
        <f t="shared" si="12"/>
        <v>22.024160000000002</v>
      </c>
      <c r="J47" s="230">
        <f t="shared" si="13"/>
        <v>21.58775</v>
      </c>
    </row>
    <row r="48" spans="1:10" ht="15" customHeight="1">
      <c r="A48" s="55"/>
      <c r="B48" s="276"/>
      <c r="C48" s="173">
        <f t="shared" si="14"/>
        <v>-15.5</v>
      </c>
      <c r="D48" s="222">
        <f t="shared" si="8"/>
        <v>21.29864</v>
      </c>
      <c r="E48" s="20">
        <f t="shared" si="9"/>
        <v>21.62036</v>
      </c>
      <c r="F48" s="223">
        <f t="shared" si="10"/>
        <v>20.869680000000002</v>
      </c>
      <c r="G48" s="173"/>
      <c r="H48" s="231">
        <f t="shared" si="11"/>
        <v>21.55525</v>
      </c>
      <c r="I48" s="20">
        <f t="shared" si="12"/>
        <v>22.00336</v>
      </c>
      <c r="J48" s="232">
        <f t="shared" si="13"/>
        <v>21.55525</v>
      </c>
    </row>
    <row r="49" spans="1:10" ht="15" customHeight="1">
      <c r="A49" s="55"/>
      <c r="B49" s="276"/>
      <c r="C49" s="215">
        <f t="shared" si="14"/>
        <v>-16.5</v>
      </c>
      <c r="D49" s="220">
        <f t="shared" si="8"/>
        <v>21.25944</v>
      </c>
      <c r="E49" s="210">
        <f t="shared" si="9"/>
        <v>21.589560000000002</v>
      </c>
      <c r="F49" s="221">
        <f t="shared" si="10"/>
        <v>20.81928</v>
      </c>
      <c r="G49" s="172"/>
      <c r="H49" s="229">
        <f t="shared" si="11"/>
        <v>21.522750000000002</v>
      </c>
      <c r="I49" s="210">
        <f t="shared" si="12"/>
        <v>21.98256</v>
      </c>
      <c r="J49" s="230">
        <f t="shared" si="13"/>
        <v>21.522750000000002</v>
      </c>
    </row>
    <row r="50" spans="1:10" ht="15" customHeight="1">
      <c r="A50" s="55"/>
      <c r="B50" s="276"/>
      <c r="C50" s="215">
        <f t="shared" si="14"/>
        <v>-17.5</v>
      </c>
      <c r="D50" s="220">
        <f t="shared" si="8"/>
        <v>21.22024</v>
      </c>
      <c r="E50" s="210">
        <f t="shared" si="9"/>
        <v>21.55876</v>
      </c>
      <c r="F50" s="221">
        <f t="shared" si="10"/>
        <v>20.76888</v>
      </c>
      <c r="G50" s="172"/>
      <c r="H50" s="229">
        <f t="shared" si="11"/>
        <v>21.49025</v>
      </c>
      <c r="I50" s="210">
        <f t="shared" si="12"/>
        <v>21.96176</v>
      </c>
      <c r="J50" s="230">
        <f t="shared" si="13"/>
        <v>21.49025</v>
      </c>
    </row>
    <row r="51" spans="1:10" ht="15" customHeight="1">
      <c r="A51" s="55"/>
      <c r="B51" s="276"/>
      <c r="C51" s="215">
        <f t="shared" si="14"/>
        <v>-18.5</v>
      </c>
      <c r="D51" s="220">
        <f t="shared" si="8"/>
        <v>21.18104</v>
      </c>
      <c r="E51" s="210">
        <f t="shared" si="9"/>
        <v>21.52796</v>
      </c>
      <c r="F51" s="221">
        <f t="shared" si="10"/>
        <v>20.71848</v>
      </c>
      <c r="G51" s="172"/>
      <c r="H51" s="229">
        <f t="shared" si="11"/>
        <v>21.45775</v>
      </c>
      <c r="I51" s="210">
        <f t="shared" si="12"/>
        <v>21.94096</v>
      </c>
      <c r="J51" s="230">
        <f t="shared" si="13"/>
        <v>21.45775</v>
      </c>
    </row>
    <row r="52" spans="1:10" ht="15" customHeight="1">
      <c r="A52" s="55"/>
      <c r="B52" s="276"/>
      <c r="C52" s="215">
        <f t="shared" si="14"/>
        <v>-19.5</v>
      </c>
      <c r="D52" s="220">
        <f t="shared" si="8"/>
        <v>21.141840000000002</v>
      </c>
      <c r="E52" s="210">
        <f t="shared" si="9"/>
        <v>21.49716</v>
      </c>
      <c r="F52" s="221">
        <f t="shared" si="10"/>
        <v>20.66808</v>
      </c>
      <c r="G52" s="172"/>
      <c r="H52" s="229">
        <f t="shared" si="11"/>
        <v>21.425250000000002</v>
      </c>
      <c r="I52" s="210">
        <f t="shared" si="12"/>
        <v>21.92016</v>
      </c>
      <c r="J52" s="230">
        <f t="shared" si="13"/>
        <v>21.425250000000002</v>
      </c>
    </row>
    <row r="53" spans="1:10" ht="15" customHeight="1" thickBot="1">
      <c r="A53" s="56"/>
      <c r="B53" s="278"/>
      <c r="C53" s="177">
        <f t="shared" si="14"/>
        <v>-20.5</v>
      </c>
      <c r="D53" s="224">
        <f t="shared" si="8"/>
        <v>21.10264</v>
      </c>
      <c r="E53" s="21">
        <f t="shared" si="9"/>
        <v>21.46636</v>
      </c>
      <c r="F53" s="225">
        <f t="shared" si="10"/>
        <v>20.61768</v>
      </c>
      <c r="G53" s="177"/>
      <c r="H53" s="233">
        <f t="shared" si="11"/>
        <v>21.39275</v>
      </c>
      <c r="I53" s="21">
        <f t="shared" si="12"/>
        <v>21.89936</v>
      </c>
      <c r="J53" s="234">
        <f t="shared" si="13"/>
        <v>21.39275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0" ht="20.25" thickBot="1">
      <c r="G3" s="292" t="s">
        <v>52</v>
      </c>
      <c r="H3" s="293"/>
      <c r="I3" s="293"/>
      <c r="J3" s="293"/>
      <c r="K3" s="294"/>
      <c r="N3" s="13"/>
      <c r="O3" s="267" t="s">
        <v>5</v>
      </c>
      <c r="P3" s="268"/>
      <c r="Q3" s="268"/>
      <c r="R3" s="265" t="s">
        <v>5</v>
      </c>
      <c r="S3" s="266"/>
      <c r="T3" s="261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262" t="s">
        <v>91</v>
      </c>
      <c r="S4" s="297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RL115 2005:</v>
      </c>
      <c r="B27" s="14"/>
      <c r="D27" s="113" t="s">
        <v>17</v>
      </c>
      <c r="H27" s="288">
        <f>'TI Asumisterveysohje 2003'!H27:I27</f>
        <v>38372</v>
      </c>
      <c r="I27" s="288"/>
      <c r="J27" s="288"/>
      <c r="M27" s="111"/>
      <c r="N27" s="121" t="s">
        <v>81</v>
      </c>
    </row>
    <row r="28" spans="1:22" ht="16.5" thickBot="1">
      <c r="A28" s="3" t="str">
        <f>'TI Asumisterveysohje 2003'!A28</f>
        <v>Vantaan kaupunki: Hakunilan uimahalli, TOIMISTO</v>
      </c>
      <c r="G28" s="2" t="str">
        <f>'TI Asumisterveysohje 2003'!G28</f>
        <v>klo</v>
      </c>
      <c r="H28" s="283">
        <f>'TI Asumisterveysohje 2003'!H28</f>
        <v>0.4513888888888889</v>
      </c>
      <c r="I28" s="283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22.8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24.7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21.88664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1.7</v>
      </c>
      <c r="E31" s="74" t="s">
        <v>44</v>
      </c>
      <c r="F31" s="75"/>
      <c r="M31" s="111"/>
      <c r="N31" s="105" t="s">
        <v>63</v>
      </c>
      <c r="O31" s="137">
        <f>$D$29-0.14*($D$29-$D$33)*0.22</f>
        <v>22.08236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5.1</v>
      </c>
      <c r="E32" s="71" t="s">
        <v>48</v>
      </c>
      <c r="F32" s="72"/>
      <c r="M32" s="111"/>
      <c r="N32" s="105" t="s">
        <v>64</v>
      </c>
      <c r="O32" s="139">
        <f>$D$29-0.14*($D$29-$D$33)*0.36</f>
        <v>21.62568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22.04275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22.315360000000002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19.793548387096774</v>
      </c>
      <c r="E37" s="182">
        <f t="shared" si="1"/>
        <v>18.29032258064516</v>
      </c>
      <c r="F37" s="186">
        <f t="shared" si="1"/>
        <v>16.975</v>
      </c>
      <c r="G37" s="185">
        <f t="shared" si="1"/>
        <v>15.809999999999999</v>
      </c>
      <c r="H37" s="187">
        <f t="shared" si="1"/>
        <v>14.645</v>
      </c>
      <c r="I37" s="181">
        <f t="shared" si="1"/>
        <v>13.780645161290321</v>
      </c>
      <c r="J37" s="188">
        <f t="shared" si="1"/>
        <v>13.48</v>
      </c>
      <c r="K37" s="83" t="s">
        <v>44</v>
      </c>
      <c r="M37" s="111"/>
      <c r="N37" s="105" t="s">
        <v>64</v>
      </c>
      <c r="O37" s="104">
        <f>$D$29-0.13*($D$29-$D$33)*0.25</f>
        <v>22.04275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98" t="s">
        <v>0</v>
      </c>
      <c r="E40" s="299"/>
      <c r="F40" s="299"/>
      <c r="G40" s="299"/>
      <c r="H40" s="299"/>
      <c r="I40" s="299"/>
      <c r="J40" s="300"/>
    </row>
    <row r="41" spans="1:10" ht="15" customHeight="1" thickBot="1">
      <c r="A41" s="59" t="s">
        <v>42</v>
      </c>
      <c r="B41" s="102">
        <f>D29</f>
        <v>22.8</v>
      </c>
      <c r="C41" s="201" t="s">
        <v>9</v>
      </c>
      <c r="D41" s="301" t="s">
        <v>31</v>
      </c>
      <c r="E41" s="302"/>
      <c r="F41" s="303"/>
      <c r="G41" s="302"/>
      <c r="H41" s="302"/>
      <c r="I41" s="303"/>
      <c r="J41" s="304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J52">(D$35*($D$29-$C43))/100+$C43</f>
        <v>21.729032258064517</v>
      </c>
      <c r="E43" s="92">
        <f t="shared" si="4"/>
        <v>21.193548387096776</v>
      </c>
      <c r="F43" s="162">
        <f t="shared" si="4"/>
        <v>20.725</v>
      </c>
      <c r="G43" s="26">
        <f t="shared" si="4"/>
        <v>20.31</v>
      </c>
      <c r="H43" s="92">
        <f t="shared" si="4"/>
        <v>19.895</v>
      </c>
      <c r="I43" s="162">
        <f t="shared" si="4"/>
        <v>19.587096774193547</v>
      </c>
      <c r="J43" s="171">
        <f t="shared" si="4"/>
        <v>19.48</v>
      </c>
      <c r="K43" s="279" t="s">
        <v>54</v>
      </c>
    </row>
    <row r="44" spans="1:11" ht="15" customHeight="1">
      <c r="A44" s="55"/>
      <c r="B44" s="276"/>
      <c r="C44" s="87">
        <f t="shared" si="3"/>
        <v>13.5</v>
      </c>
      <c r="D44" s="27">
        <f t="shared" si="4"/>
        <v>21.6</v>
      </c>
      <c r="E44" s="93">
        <f t="shared" si="4"/>
        <v>21</v>
      </c>
      <c r="F44" s="163">
        <f t="shared" si="4"/>
        <v>20.475</v>
      </c>
      <c r="G44" s="27">
        <f t="shared" si="4"/>
        <v>20.009999999999998</v>
      </c>
      <c r="H44" s="93">
        <f t="shared" si="4"/>
        <v>19.545</v>
      </c>
      <c r="I44" s="163">
        <f t="shared" si="4"/>
        <v>19.2</v>
      </c>
      <c r="J44" s="172">
        <f t="shared" si="4"/>
        <v>19.08</v>
      </c>
      <c r="K44" s="280"/>
    </row>
    <row r="45" spans="1:11" ht="15" customHeight="1">
      <c r="A45" s="55"/>
      <c r="B45" s="276"/>
      <c r="C45" s="87">
        <f t="shared" si="3"/>
        <v>12.5</v>
      </c>
      <c r="D45" s="27">
        <f t="shared" si="4"/>
        <v>21.470967741935482</v>
      </c>
      <c r="E45" s="93">
        <f t="shared" si="4"/>
        <v>20.806451612903224</v>
      </c>
      <c r="F45" s="163">
        <f t="shared" si="4"/>
        <v>20.225</v>
      </c>
      <c r="G45" s="27">
        <f t="shared" si="4"/>
        <v>19.71</v>
      </c>
      <c r="H45" s="93">
        <f t="shared" si="4"/>
        <v>19.195</v>
      </c>
      <c r="I45" s="163">
        <f t="shared" si="4"/>
        <v>18.81290322580645</v>
      </c>
      <c r="J45" s="172">
        <f t="shared" si="4"/>
        <v>18.68</v>
      </c>
      <c r="K45" s="280"/>
    </row>
    <row r="46" spans="1:11" ht="15" customHeight="1">
      <c r="A46" s="55"/>
      <c r="B46" s="276"/>
      <c r="C46" s="87">
        <f t="shared" si="3"/>
        <v>11.5</v>
      </c>
      <c r="D46" s="27">
        <f t="shared" si="4"/>
        <v>21.34193548387097</v>
      </c>
      <c r="E46" s="93">
        <f t="shared" si="4"/>
        <v>20.612903225806452</v>
      </c>
      <c r="F46" s="163">
        <f t="shared" si="4"/>
        <v>19.975</v>
      </c>
      <c r="G46" s="27">
        <f t="shared" si="4"/>
        <v>19.41</v>
      </c>
      <c r="H46" s="93">
        <f t="shared" si="4"/>
        <v>18.845</v>
      </c>
      <c r="I46" s="163">
        <f t="shared" si="4"/>
        <v>18.425806451612903</v>
      </c>
      <c r="J46" s="172">
        <f t="shared" si="4"/>
        <v>18.28</v>
      </c>
      <c r="K46" s="280"/>
    </row>
    <row r="47" spans="1:11" ht="15" customHeight="1">
      <c r="A47" s="55"/>
      <c r="B47" s="276"/>
      <c r="C47" s="87">
        <f t="shared" si="3"/>
        <v>10.5</v>
      </c>
      <c r="D47" s="27">
        <f t="shared" si="4"/>
        <v>21.21290322580645</v>
      </c>
      <c r="E47" s="93">
        <f t="shared" si="4"/>
        <v>20.41935483870968</v>
      </c>
      <c r="F47" s="163">
        <f t="shared" si="4"/>
        <v>19.725</v>
      </c>
      <c r="G47" s="27">
        <f t="shared" si="4"/>
        <v>19.11</v>
      </c>
      <c r="H47" s="93">
        <f t="shared" si="4"/>
        <v>18.495</v>
      </c>
      <c r="I47" s="163">
        <f t="shared" si="4"/>
        <v>18.038709677419355</v>
      </c>
      <c r="J47" s="172">
        <f t="shared" si="4"/>
        <v>17.88</v>
      </c>
      <c r="K47" s="280"/>
    </row>
    <row r="48" spans="1:11" ht="15" customHeight="1">
      <c r="A48" s="55"/>
      <c r="B48" s="276"/>
      <c r="C48" s="88">
        <f t="shared" si="3"/>
        <v>9.5</v>
      </c>
      <c r="D48" s="28">
        <f t="shared" si="4"/>
        <v>21.083870967741937</v>
      </c>
      <c r="E48" s="94">
        <f t="shared" si="4"/>
        <v>20.225806451612904</v>
      </c>
      <c r="F48" s="164">
        <f t="shared" si="4"/>
        <v>19.475</v>
      </c>
      <c r="G48" s="28">
        <f t="shared" si="4"/>
        <v>18.810000000000002</v>
      </c>
      <c r="H48" s="94">
        <f t="shared" si="4"/>
        <v>18.145</v>
      </c>
      <c r="I48" s="164">
        <f t="shared" si="4"/>
        <v>17.651612903225807</v>
      </c>
      <c r="J48" s="173">
        <f t="shared" si="4"/>
        <v>17.48</v>
      </c>
      <c r="K48" s="280"/>
    </row>
    <row r="49" spans="1:11" ht="15" customHeight="1">
      <c r="A49" s="55"/>
      <c r="B49" s="276"/>
      <c r="C49" s="87">
        <f t="shared" si="3"/>
        <v>8.5</v>
      </c>
      <c r="D49" s="27">
        <f t="shared" si="4"/>
        <v>20.954838709677418</v>
      </c>
      <c r="E49" s="93">
        <f t="shared" si="4"/>
        <v>20.032258064516128</v>
      </c>
      <c r="F49" s="163">
        <f t="shared" si="4"/>
        <v>19.225</v>
      </c>
      <c r="G49" s="27">
        <f t="shared" si="4"/>
        <v>18.509999999999998</v>
      </c>
      <c r="H49" s="93">
        <f t="shared" si="4"/>
        <v>17.795</v>
      </c>
      <c r="I49" s="163">
        <f t="shared" si="4"/>
        <v>17.26451612903226</v>
      </c>
      <c r="J49" s="172">
        <f t="shared" si="4"/>
        <v>17.08</v>
      </c>
      <c r="K49" s="280"/>
    </row>
    <row r="50" spans="1:11" ht="15" customHeight="1">
      <c r="A50" s="55"/>
      <c r="B50" s="276"/>
      <c r="C50" s="87">
        <f t="shared" si="3"/>
        <v>7.5</v>
      </c>
      <c r="D50" s="27">
        <f t="shared" si="4"/>
        <v>20.825806451612902</v>
      </c>
      <c r="E50" s="93">
        <f t="shared" si="4"/>
        <v>19.838709677419352</v>
      </c>
      <c r="F50" s="163">
        <f t="shared" si="4"/>
        <v>18.975</v>
      </c>
      <c r="G50" s="27">
        <f t="shared" si="4"/>
        <v>18.21</v>
      </c>
      <c r="H50" s="93">
        <f t="shared" si="4"/>
        <v>17.445</v>
      </c>
      <c r="I50" s="163">
        <f t="shared" si="4"/>
        <v>16.877419354838707</v>
      </c>
      <c r="J50" s="172">
        <f t="shared" si="4"/>
        <v>16.68</v>
      </c>
      <c r="K50" s="280"/>
    </row>
    <row r="51" spans="1:11" ht="15" customHeight="1">
      <c r="A51" s="55"/>
      <c r="B51" s="276"/>
      <c r="C51" s="87">
        <f t="shared" si="3"/>
        <v>6.5</v>
      </c>
      <c r="D51" s="27">
        <f t="shared" si="4"/>
        <v>20.696774193548386</v>
      </c>
      <c r="E51" s="93">
        <f t="shared" si="4"/>
        <v>19.64516129032258</v>
      </c>
      <c r="F51" s="163">
        <f t="shared" si="4"/>
        <v>18.725</v>
      </c>
      <c r="G51" s="27">
        <f t="shared" si="4"/>
        <v>17.91</v>
      </c>
      <c r="H51" s="93">
        <f t="shared" si="4"/>
        <v>17.095</v>
      </c>
      <c r="I51" s="163">
        <f t="shared" si="4"/>
        <v>16.490322580645163</v>
      </c>
      <c r="J51" s="172">
        <f t="shared" si="4"/>
        <v>16.28</v>
      </c>
      <c r="K51" s="280"/>
    </row>
    <row r="52" spans="1:11" ht="15" customHeight="1">
      <c r="A52" s="55"/>
      <c r="B52" s="276"/>
      <c r="C52" s="87">
        <f t="shared" si="3"/>
        <v>5.5</v>
      </c>
      <c r="D52" s="27">
        <f t="shared" si="4"/>
        <v>20.567741935483873</v>
      </c>
      <c r="E52" s="93">
        <f t="shared" si="4"/>
        <v>19.451612903225808</v>
      </c>
      <c r="F52" s="163">
        <f t="shared" si="4"/>
        <v>18.475</v>
      </c>
      <c r="G52" s="27">
        <f t="shared" si="4"/>
        <v>17.61</v>
      </c>
      <c r="H52" s="93">
        <f t="shared" si="4"/>
        <v>16.744999999999997</v>
      </c>
      <c r="I52" s="163">
        <f t="shared" si="4"/>
        <v>16.10322580645161</v>
      </c>
      <c r="J52" s="172">
        <f t="shared" si="4"/>
        <v>15.88</v>
      </c>
      <c r="K52" s="280"/>
    </row>
    <row r="53" spans="1:11" ht="15" customHeight="1">
      <c r="A53" s="55"/>
      <c r="B53" s="276"/>
      <c r="C53" s="88">
        <f t="shared" si="3"/>
        <v>4.5</v>
      </c>
      <c r="D53" s="28">
        <f aca="true" t="shared" si="5" ref="D53:J62">(D$35*($D$29-$C53))/100+$C53</f>
        <v>20.438709677419354</v>
      </c>
      <c r="E53" s="94">
        <f t="shared" si="5"/>
        <v>19.258064516129032</v>
      </c>
      <c r="F53" s="164">
        <f t="shared" si="5"/>
        <v>18.225</v>
      </c>
      <c r="G53" s="28">
        <f t="shared" si="5"/>
        <v>17.310000000000002</v>
      </c>
      <c r="H53" s="94">
        <f t="shared" si="5"/>
        <v>16.395</v>
      </c>
      <c r="I53" s="164">
        <f t="shared" si="5"/>
        <v>15.716129032258065</v>
      </c>
      <c r="J53" s="173">
        <f t="shared" si="5"/>
        <v>15.48</v>
      </c>
      <c r="K53" s="280"/>
    </row>
    <row r="54" spans="1:11" ht="15" customHeight="1">
      <c r="A54" s="55"/>
      <c r="B54" s="276"/>
      <c r="C54" s="87">
        <f t="shared" si="3"/>
        <v>3.5</v>
      </c>
      <c r="D54" s="27">
        <f t="shared" si="5"/>
        <v>20.309677419354838</v>
      </c>
      <c r="E54" s="93">
        <f t="shared" si="5"/>
        <v>19.064516129032256</v>
      </c>
      <c r="F54" s="163">
        <f t="shared" si="5"/>
        <v>17.975</v>
      </c>
      <c r="G54" s="27">
        <f t="shared" si="5"/>
        <v>17.009999999999998</v>
      </c>
      <c r="H54" s="93">
        <f t="shared" si="5"/>
        <v>16.045</v>
      </c>
      <c r="I54" s="163">
        <f t="shared" si="5"/>
        <v>15.329032258064517</v>
      </c>
      <c r="J54" s="172">
        <f t="shared" si="5"/>
        <v>15.08</v>
      </c>
      <c r="K54" s="280"/>
    </row>
    <row r="55" spans="1:11" ht="15" customHeight="1">
      <c r="A55" s="55"/>
      <c r="B55" s="276"/>
      <c r="C55" s="87">
        <f t="shared" si="3"/>
        <v>2.5</v>
      </c>
      <c r="D55" s="27">
        <f t="shared" si="5"/>
        <v>20.18064516129032</v>
      </c>
      <c r="E55" s="93">
        <f t="shared" si="5"/>
        <v>18.870967741935484</v>
      </c>
      <c r="F55" s="163">
        <f t="shared" si="5"/>
        <v>17.725</v>
      </c>
      <c r="G55" s="27">
        <f t="shared" si="5"/>
        <v>16.71</v>
      </c>
      <c r="H55" s="93">
        <f t="shared" si="5"/>
        <v>15.695</v>
      </c>
      <c r="I55" s="163">
        <f t="shared" si="5"/>
        <v>14.941935483870969</v>
      </c>
      <c r="J55" s="172">
        <f t="shared" si="5"/>
        <v>14.68</v>
      </c>
      <c r="K55" s="280"/>
    </row>
    <row r="56" spans="1:11" ht="15" customHeight="1">
      <c r="A56" s="55"/>
      <c r="B56" s="276"/>
      <c r="C56" s="87">
        <f t="shared" si="3"/>
        <v>1.5</v>
      </c>
      <c r="D56" s="27">
        <f t="shared" si="5"/>
        <v>20.051612903225806</v>
      </c>
      <c r="E56" s="93">
        <f t="shared" si="5"/>
        <v>18.677419354838708</v>
      </c>
      <c r="F56" s="163">
        <f t="shared" si="5"/>
        <v>17.475</v>
      </c>
      <c r="G56" s="27">
        <f t="shared" si="5"/>
        <v>16.41</v>
      </c>
      <c r="H56" s="93">
        <f t="shared" si="5"/>
        <v>15.345</v>
      </c>
      <c r="I56" s="163">
        <f t="shared" si="5"/>
        <v>14.55483870967742</v>
      </c>
      <c r="J56" s="172">
        <f t="shared" si="5"/>
        <v>14.28</v>
      </c>
      <c r="K56" s="280"/>
    </row>
    <row r="57" spans="1:11" ht="15" customHeight="1" thickBot="1">
      <c r="A57" s="56"/>
      <c r="B57" s="276"/>
      <c r="C57" s="89">
        <f t="shared" si="3"/>
        <v>0.5</v>
      </c>
      <c r="D57" s="29">
        <f t="shared" si="5"/>
        <v>19.92258064516129</v>
      </c>
      <c r="E57" s="95">
        <f t="shared" si="5"/>
        <v>18.483870967741936</v>
      </c>
      <c r="F57" s="165">
        <f t="shared" si="5"/>
        <v>17.225</v>
      </c>
      <c r="G57" s="29">
        <f t="shared" si="5"/>
        <v>16.11</v>
      </c>
      <c r="H57" s="95">
        <f t="shared" si="5"/>
        <v>14.995</v>
      </c>
      <c r="I57" s="165">
        <f t="shared" si="5"/>
        <v>14.167741935483871</v>
      </c>
      <c r="J57" s="174">
        <f t="shared" si="5"/>
        <v>13.88</v>
      </c>
      <c r="K57" s="280"/>
    </row>
    <row r="58" spans="1:11" ht="15" customHeight="1" thickBot="1">
      <c r="A58" s="57" t="s">
        <v>30</v>
      </c>
      <c r="B58" s="277"/>
      <c r="C58" s="130">
        <f>D33</f>
        <v>-0.5</v>
      </c>
      <c r="D58" s="131">
        <f t="shared" si="5"/>
        <v>19.793548387096774</v>
      </c>
      <c r="E58" s="158">
        <f t="shared" si="5"/>
        <v>18.29032258064516</v>
      </c>
      <c r="F58" s="166">
        <f t="shared" si="5"/>
        <v>16.975</v>
      </c>
      <c r="G58" s="160">
        <f t="shared" si="5"/>
        <v>15.809999999999999</v>
      </c>
      <c r="H58" s="158">
        <f t="shared" si="5"/>
        <v>14.645</v>
      </c>
      <c r="I58" s="178">
        <f t="shared" si="5"/>
        <v>13.780645161290321</v>
      </c>
      <c r="J58" s="175">
        <f t="shared" si="5"/>
        <v>13.48</v>
      </c>
      <c r="K58" s="281"/>
    </row>
    <row r="59" spans="1:11" ht="15" customHeight="1">
      <c r="A59" s="55"/>
      <c r="B59" s="276"/>
      <c r="C59" s="90">
        <f>C58-1</f>
        <v>-1.5</v>
      </c>
      <c r="D59" s="30">
        <f t="shared" si="5"/>
        <v>19.664516129032258</v>
      </c>
      <c r="E59" s="96">
        <f t="shared" si="5"/>
        <v>18.096774193548388</v>
      </c>
      <c r="F59" s="167">
        <f t="shared" si="5"/>
        <v>16.725</v>
      </c>
      <c r="G59" s="30">
        <f t="shared" si="5"/>
        <v>15.510000000000002</v>
      </c>
      <c r="H59" s="96">
        <f t="shared" si="5"/>
        <v>14.295</v>
      </c>
      <c r="I59" s="167">
        <f t="shared" si="5"/>
        <v>13.393548387096773</v>
      </c>
      <c r="J59" s="176">
        <f t="shared" si="5"/>
        <v>13.08</v>
      </c>
      <c r="K59" s="280"/>
    </row>
    <row r="60" spans="1:11" ht="15" customHeight="1">
      <c r="A60" s="55"/>
      <c r="B60" s="276"/>
      <c r="C60" s="87">
        <f aca="true" t="shared" si="6" ref="C60:C78">C59-1</f>
        <v>-2.5</v>
      </c>
      <c r="D60" s="27">
        <f t="shared" si="5"/>
        <v>19.53548387096774</v>
      </c>
      <c r="E60" s="93">
        <f t="shared" si="5"/>
        <v>17.903225806451612</v>
      </c>
      <c r="F60" s="163">
        <f t="shared" si="5"/>
        <v>16.475</v>
      </c>
      <c r="G60" s="27">
        <f t="shared" si="5"/>
        <v>15.21</v>
      </c>
      <c r="H60" s="93">
        <f t="shared" si="5"/>
        <v>13.945</v>
      </c>
      <c r="I60" s="163">
        <f t="shared" si="5"/>
        <v>13.006451612903227</v>
      </c>
      <c r="J60" s="172">
        <f t="shared" si="5"/>
        <v>12.68</v>
      </c>
      <c r="K60" s="280"/>
    </row>
    <row r="61" spans="1:11" ht="15" customHeight="1">
      <c r="A61" s="55"/>
      <c r="B61" s="276"/>
      <c r="C61" s="87">
        <f t="shared" si="6"/>
        <v>-3.5</v>
      </c>
      <c r="D61" s="27">
        <f t="shared" si="5"/>
        <v>19.406451612903226</v>
      </c>
      <c r="E61" s="93">
        <f t="shared" si="5"/>
        <v>17.70967741935484</v>
      </c>
      <c r="F61" s="163">
        <f t="shared" si="5"/>
        <v>16.225</v>
      </c>
      <c r="G61" s="27">
        <f t="shared" si="5"/>
        <v>14.91</v>
      </c>
      <c r="H61" s="93">
        <f t="shared" si="5"/>
        <v>13.594999999999999</v>
      </c>
      <c r="I61" s="163">
        <f t="shared" si="5"/>
        <v>12.619354838709679</v>
      </c>
      <c r="J61" s="172">
        <f t="shared" si="5"/>
        <v>12.28</v>
      </c>
      <c r="K61" s="280"/>
    </row>
    <row r="62" spans="1:11" ht="15" customHeight="1">
      <c r="A62" s="55"/>
      <c r="B62" s="276"/>
      <c r="C62" s="87">
        <f t="shared" si="6"/>
        <v>-4.5</v>
      </c>
      <c r="D62" s="27">
        <f t="shared" si="5"/>
        <v>19.277419354838706</v>
      </c>
      <c r="E62" s="93">
        <f t="shared" si="5"/>
        <v>17.516129032258064</v>
      </c>
      <c r="F62" s="163">
        <f t="shared" si="5"/>
        <v>15.975000000000001</v>
      </c>
      <c r="G62" s="27">
        <f t="shared" si="5"/>
        <v>14.61</v>
      </c>
      <c r="H62" s="93">
        <f t="shared" si="5"/>
        <v>13.245000000000001</v>
      </c>
      <c r="I62" s="163">
        <f t="shared" si="5"/>
        <v>12.232258064516131</v>
      </c>
      <c r="J62" s="172">
        <f t="shared" si="5"/>
        <v>11.879999999999999</v>
      </c>
      <c r="K62" s="280"/>
    </row>
    <row r="63" spans="1:11" ht="15" customHeight="1">
      <c r="A63" s="55"/>
      <c r="B63" s="276"/>
      <c r="C63" s="88">
        <f t="shared" si="6"/>
        <v>-5.5</v>
      </c>
      <c r="D63" s="28">
        <f aca="true" t="shared" si="7" ref="D63:J72">(D$35*($D$29-$C63))/100+$C63</f>
        <v>19.148387096774194</v>
      </c>
      <c r="E63" s="94">
        <f t="shared" si="7"/>
        <v>17.32258064516129</v>
      </c>
      <c r="F63" s="164">
        <f t="shared" si="7"/>
        <v>15.725000000000001</v>
      </c>
      <c r="G63" s="28">
        <f t="shared" si="7"/>
        <v>14.309999999999999</v>
      </c>
      <c r="H63" s="94">
        <f t="shared" si="7"/>
        <v>12.895</v>
      </c>
      <c r="I63" s="164">
        <f t="shared" si="7"/>
        <v>11.84516129032258</v>
      </c>
      <c r="J63" s="173">
        <f t="shared" si="7"/>
        <v>11.48</v>
      </c>
      <c r="K63" s="280"/>
    </row>
    <row r="64" spans="1:11" ht="15" customHeight="1">
      <c r="A64" s="55"/>
      <c r="B64" s="276"/>
      <c r="C64" s="87">
        <f t="shared" si="6"/>
        <v>-6.5</v>
      </c>
      <c r="D64" s="27">
        <f t="shared" si="7"/>
        <v>19.019354838709678</v>
      </c>
      <c r="E64" s="93">
        <f t="shared" si="7"/>
        <v>17.129032258064516</v>
      </c>
      <c r="F64" s="163">
        <f t="shared" si="7"/>
        <v>15.475000000000001</v>
      </c>
      <c r="G64" s="27">
        <f t="shared" si="7"/>
        <v>14.010000000000002</v>
      </c>
      <c r="H64" s="93">
        <f t="shared" si="7"/>
        <v>12.545000000000002</v>
      </c>
      <c r="I64" s="163">
        <f t="shared" si="7"/>
        <v>11.458064516129031</v>
      </c>
      <c r="J64" s="172">
        <f t="shared" si="7"/>
        <v>11.079999999999998</v>
      </c>
      <c r="K64" s="280"/>
    </row>
    <row r="65" spans="1:11" ht="15" customHeight="1">
      <c r="A65" s="55"/>
      <c r="B65" s="276"/>
      <c r="C65" s="87">
        <f t="shared" si="6"/>
        <v>-7.5</v>
      </c>
      <c r="D65" s="27">
        <f t="shared" si="7"/>
        <v>18.89032258064516</v>
      </c>
      <c r="E65" s="93">
        <f t="shared" si="7"/>
        <v>16.93548387096774</v>
      </c>
      <c r="F65" s="163">
        <f t="shared" si="7"/>
        <v>15.225000000000001</v>
      </c>
      <c r="G65" s="27">
        <f t="shared" si="7"/>
        <v>13.71</v>
      </c>
      <c r="H65" s="93">
        <f t="shared" si="7"/>
        <v>12.195</v>
      </c>
      <c r="I65" s="163">
        <f t="shared" si="7"/>
        <v>11.070967741935483</v>
      </c>
      <c r="J65" s="172">
        <f t="shared" si="7"/>
        <v>10.68</v>
      </c>
      <c r="K65" s="280"/>
    </row>
    <row r="66" spans="1:11" ht="15" customHeight="1">
      <c r="A66" s="55"/>
      <c r="B66" s="276"/>
      <c r="C66" s="87">
        <f t="shared" si="6"/>
        <v>-8.5</v>
      </c>
      <c r="D66" s="27">
        <f t="shared" si="7"/>
        <v>18.761290322580646</v>
      </c>
      <c r="E66" s="93">
        <f t="shared" si="7"/>
        <v>16.741935483870964</v>
      </c>
      <c r="F66" s="163">
        <f t="shared" si="7"/>
        <v>14.975000000000001</v>
      </c>
      <c r="G66" s="27">
        <f t="shared" si="7"/>
        <v>13.41</v>
      </c>
      <c r="H66" s="93">
        <f t="shared" si="7"/>
        <v>11.844999999999999</v>
      </c>
      <c r="I66" s="163">
        <f t="shared" si="7"/>
        <v>10.683870967741935</v>
      </c>
      <c r="J66" s="172">
        <f t="shared" si="7"/>
        <v>10.280000000000001</v>
      </c>
      <c r="K66" s="280"/>
    </row>
    <row r="67" spans="1:11" ht="15" customHeight="1">
      <c r="A67" s="55"/>
      <c r="B67" s="276"/>
      <c r="C67" s="87">
        <f t="shared" si="6"/>
        <v>-9.5</v>
      </c>
      <c r="D67" s="27">
        <f t="shared" si="7"/>
        <v>18.632258064516126</v>
      </c>
      <c r="E67" s="93">
        <f t="shared" si="7"/>
        <v>16.548387096774192</v>
      </c>
      <c r="F67" s="163">
        <f t="shared" si="7"/>
        <v>14.725000000000001</v>
      </c>
      <c r="G67" s="27">
        <f t="shared" si="7"/>
        <v>13.11</v>
      </c>
      <c r="H67" s="93">
        <f t="shared" si="7"/>
        <v>11.495000000000001</v>
      </c>
      <c r="I67" s="163">
        <f t="shared" si="7"/>
        <v>10.296774193548387</v>
      </c>
      <c r="J67" s="172">
        <f t="shared" si="7"/>
        <v>9.879999999999999</v>
      </c>
      <c r="K67" s="280"/>
    </row>
    <row r="68" spans="1:11" ht="15" customHeight="1">
      <c r="A68" s="55"/>
      <c r="B68" s="276"/>
      <c r="C68" s="88">
        <f t="shared" si="6"/>
        <v>-10.5</v>
      </c>
      <c r="D68" s="28">
        <f t="shared" si="7"/>
        <v>18.50322580645161</v>
      </c>
      <c r="E68" s="94">
        <f t="shared" si="7"/>
        <v>16.354838709677416</v>
      </c>
      <c r="F68" s="164">
        <f t="shared" si="7"/>
        <v>14.475000000000001</v>
      </c>
      <c r="G68" s="28">
        <f t="shared" si="7"/>
        <v>12.809999999999999</v>
      </c>
      <c r="H68" s="94">
        <f t="shared" si="7"/>
        <v>11.145</v>
      </c>
      <c r="I68" s="164">
        <f t="shared" si="7"/>
        <v>9.909677419354836</v>
      </c>
      <c r="J68" s="173">
        <f t="shared" si="7"/>
        <v>9.479999999999997</v>
      </c>
      <c r="K68" s="280"/>
    </row>
    <row r="69" spans="1:11" ht="15" customHeight="1">
      <c r="A69" s="55"/>
      <c r="B69" s="276"/>
      <c r="C69" s="87">
        <f t="shared" si="6"/>
        <v>-11.5</v>
      </c>
      <c r="D69" s="27">
        <f t="shared" si="7"/>
        <v>18.374193548387094</v>
      </c>
      <c r="E69" s="93">
        <f t="shared" si="7"/>
        <v>16.16129032258064</v>
      </c>
      <c r="F69" s="163">
        <f t="shared" si="7"/>
        <v>14.225000000000001</v>
      </c>
      <c r="G69" s="27">
        <f t="shared" si="7"/>
        <v>12.510000000000002</v>
      </c>
      <c r="H69" s="93">
        <f t="shared" si="7"/>
        <v>10.795000000000002</v>
      </c>
      <c r="I69" s="163">
        <f t="shared" si="7"/>
        <v>9.522580645161288</v>
      </c>
      <c r="J69" s="172">
        <f t="shared" si="7"/>
        <v>9.079999999999998</v>
      </c>
      <c r="K69" s="280"/>
    </row>
    <row r="70" spans="1:11" ht="15" customHeight="1">
      <c r="A70" s="55"/>
      <c r="B70" s="276"/>
      <c r="C70" s="87">
        <f t="shared" si="6"/>
        <v>-12.5</v>
      </c>
      <c r="D70" s="27">
        <f t="shared" si="7"/>
        <v>18.245161290322574</v>
      </c>
      <c r="E70" s="93">
        <f t="shared" si="7"/>
        <v>15.967741935483868</v>
      </c>
      <c r="F70" s="163">
        <f t="shared" si="7"/>
        <v>13.975000000000001</v>
      </c>
      <c r="G70" s="27">
        <f t="shared" si="7"/>
        <v>12.21</v>
      </c>
      <c r="H70" s="93">
        <f t="shared" si="7"/>
        <v>10.445</v>
      </c>
      <c r="I70" s="163">
        <f t="shared" si="7"/>
        <v>9.135483870967743</v>
      </c>
      <c r="J70" s="172">
        <f t="shared" si="7"/>
        <v>8.68</v>
      </c>
      <c r="K70" s="280"/>
    </row>
    <row r="71" spans="1:11" ht="15" customHeight="1">
      <c r="A71" s="55"/>
      <c r="B71" s="276"/>
      <c r="C71" s="87">
        <f t="shared" si="6"/>
        <v>-13.5</v>
      </c>
      <c r="D71" s="27">
        <f t="shared" si="7"/>
        <v>18.11612903225806</v>
      </c>
      <c r="E71" s="93">
        <f t="shared" si="7"/>
        <v>15.774193548387093</v>
      </c>
      <c r="F71" s="163">
        <f t="shared" si="7"/>
        <v>13.725000000000001</v>
      </c>
      <c r="G71" s="27">
        <f t="shared" si="7"/>
        <v>11.91</v>
      </c>
      <c r="H71" s="93">
        <f t="shared" si="7"/>
        <v>10.094999999999999</v>
      </c>
      <c r="I71" s="163">
        <f t="shared" si="7"/>
        <v>8.748387096774191</v>
      </c>
      <c r="J71" s="172">
        <f t="shared" si="7"/>
        <v>8.280000000000001</v>
      </c>
      <c r="K71" s="280"/>
    </row>
    <row r="72" spans="1:11" ht="15" customHeight="1">
      <c r="A72" s="55"/>
      <c r="B72" s="276"/>
      <c r="C72" s="87">
        <f t="shared" si="6"/>
        <v>-14.5</v>
      </c>
      <c r="D72" s="27">
        <f t="shared" si="7"/>
        <v>17.987096774193546</v>
      </c>
      <c r="E72" s="93">
        <f t="shared" si="7"/>
        <v>15.580645161290317</v>
      </c>
      <c r="F72" s="163">
        <f t="shared" si="7"/>
        <v>13.475000000000001</v>
      </c>
      <c r="G72" s="27">
        <f t="shared" si="7"/>
        <v>11.61</v>
      </c>
      <c r="H72" s="93">
        <f t="shared" si="7"/>
        <v>9.745000000000001</v>
      </c>
      <c r="I72" s="163">
        <f t="shared" si="7"/>
        <v>8.361290322580643</v>
      </c>
      <c r="J72" s="172">
        <f t="shared" si="7"/>
        <v>7.879999999999999</v>
      </c>
      <c r="K72" s="280"/>
    </row>
    <row r="73" spans="1:11" ht="15" customHeight="1">
      <c r="A73" s="55"/>
      <c r="B73" s="276"/>
      <c r="C73" s="88">
        <f t="shared" si="6"/>
        <v>-15.5</v>
      </c>
      <c r="D73" s="28">
        <f aca="true" t="shared" si="8" ref="D73:J78">(D$35*($D$29-$C73))/100+$C73</f>
        <v>17.858064516129026</v>
      </c>
      <c r="E73" s="94">
        <f t="shared" si="8"/>
        <v>15.387096774193548</v>
      </c>
      <c r="F73" s="164">
        <f t="shared" si="8"/>
        <v>13.225000000000001</v>
      </c>
      <c r="G73" s="28">
        <f t="shared" si="8"/>
        <v>11.309999999999999</v>
      </c>
      <c r="H73" s="94">
        <f t="shared" si="8"/>
        <v>9.395</v>
      </c>
      <c r="I73" s="164">
        <f t="shared" si="8"/>
        <v>7.974193548387092</v>
      </c>
      <c r="J73" s="173">
        <f t="shared" si="8"/>
        <v>7.48</v>
      </c>
      <c r="K73" s="280"/>
    </row>
    <row r="74" spans="1:11" ht="15" customHeight="1">
      <c r="A74" s="55"/>
      <c r="B74" s="276"/>
      <c r="C74" s="87">
        <f t="shared" si="6"/>
        <v>-16.5</v>
      </c>
      <c r="D74" s="27">
        <f t="shared" si="8"/>
        <v>17.729032258064514</v>
      </c>
      <c r="E74" s="93">
        <f t="shared" si="8"/>
        <v>15.193548387096772</v>
      </c>
      <c r="F74" s="163">
        <f t="shared" si="8"/>
        <v>12.975000000000001</v>
      </c>
      <c r="G74" s="27">
        <f t="shared" si="8"/>
        <v>11.010000000000002</v>
      </c>
      <c r="H74" s="93">
        <f t="shared" si="8"/>
        <v>9.045000000000002</v>
      </c>
      <c r="I74" s="163">
        <f t="shared" si="8"/>
        <v>7.587096774193547</v>
      </c>
      <c r="J74" s="172">
        <f t="shared" si="8"/>
        <v>7.079999999999998</v>
      </c>
      <c r="K74" s="280"/>
    </row>
    <row r="75" spans="1:11" ht="15" customHeight="1">
      <c r="A75" s="55"/>
      <c r="B75" s="276"/>
      <c r="C75" s="87">
        <f t="shared" si="6"/>
        <v>-17.5</v>
      </c>
      <c r="D75" s="27">
        <f t="shared" si="8"/>
        <v>17.599999999999994</v>
      </c>
      <c r="E75" s="93">
        <f t="shared" si="8"/>
        <v>14.999999999999993</v>
      </c>
      <c r="F75" s="163">
        <f t="shared" si="8"/>
        <v>12.725000000000001</v>
      </c>
      <c r="G75" s="27">
        <f t="shared" si="8"/>
        <v>10.71</v>
      </c>
      <c r="H75" s="93">
        <f t="shared" si="8"/>
        <v>8.695</v>
      </c>
      <c r="I75" s="163">
        <f t="shared" si="8"/>
        <v>7.199999999999999</v>
      </c>
      <c r="J75" s="172">
        <f t="shared" si="8"/>
        <v>6.68</v>
      </c>
      <c r="K75" s="280"/>
    </row>
    <row r="76" spans="1:11" ht="15" customHeight="1">
      <c r="A76" s="55"/>
      <c r="B76" s="276"/>
      <c r="C76" s="87">
        <f t="shared" si="6"/>
        <v>-18.5</v>
      </c>
      <c r="D76" s="27">
        <f t="shared" si="8"/>
        <v>17.470967741935482</v>
      </c>
      <c r="E76" s="93">
        <f t="shared" si="8"/>
        <v>14.806451612903217</v>
      </c>
      <c r="F76" s="163">
        <f t="shared" si="8"/>
        <v>12.475000000000001</v>
      </c>
      <c r="G76" s="27">
        <f t="shared" si="8"/>
        <v>10.41</v>
      </c>
      <c r="H76" s="93">
        <f t="shared" si="8"/>
        <v>8.344999999999999</v>
      </c>
      <c r="I76" s="163">
        <f t="shared" si="8"/>
        <v>6.812903225806448</v>
      </c>
      <c r="J76" s="172">
        <f t="shared" si="8"/>
        <v>6.280000000000001</v>
      </c>
      <c r="K76" s="280"/>
    </row>
    <row r="77" spans="1:11" ht="15" customHeight="1">
      <c r="A77" s="55"/>
      <c r="B77" s="276"/>
      <c r="C77" s="87">
        <f t="shared" si="6"/>
        <v>-19.5</v>
      </c>
      <c r="D77" s="27">
        <f t="shared" si="8"/>
        <v>17.34193548387097</v>
      </c>
      <c r="E77" s="93">
        <f t="shared" si="8"/>
        <v>14.612903225806448</v>
      </c>
      <c r="F77" s="163">
        <f t="shared" si="8"/>
        <v>12.225000000000001</v>
      </c>
      <c r="G77" s="27">
        <f t="shared" si="8"/>
        <v>10.11</v>
      </c>
      <c r="H77" s="93">
        <f t="shared" si="8"/>
        <v>7.995000000000001</v>
      </c>
      <c r="I77" s="163">
        <f t="shared" si="8"/>
        <v>6.425806451612903</v>
      </c>
      <c r="J77" s="172">
        <f t="shared" si="8"/>
        <v>5.879999999999999</v>
      </c>
      <c r="K77" s="280"/>
    </row>
    <row r="78" spans="1:11" ht="15" customHeight="1" thickBot="1">
      <c r="A78" s="56"/>
      <c r="B78" s="278"/>
      <c r="C78" s="91">
        <f t="shared" si="6"/>
        <v>-20.5</v>
      </c>
      <c r="D78" s="25">
        <f t="shared" si="8"/>
        <v>17.21290322580645</v>
      </c>
      <c r="E78" s="97">
        <f t="shared" si="8"/>
        <v>14.419354838709673</v>
      </c>
      <c r="F78" s="168">
        <f t="shared" si="8"/>
        <v>11.975000000000001</v>
      </c>
      <c r="G78" s="25">
        <f t="shared" si="8"/>
        <v>9.809999999999999</v>
      </c>
      <c r="H78" s="97">
        <f t="shared" si="8"/>
        <v>7.645</v>
      </c>
      <c r="I78" s="168">
        <f t="shared" si="8"/>
        <v>6.038709677419352</v>
      </c>
      <c r="J78" s="177">
        <f t="shared" si="8"/>
        <v>5.48</v>
      </c>
      <c r="K78" s="282"/>
    </row>
  </sheetData>
  <sheetProtection password="D7AC" sheet="1" objects="1" scenarios="1"/>
  <mergeCells count="12">
    <mergeCell ref="B43:B78"/>
    <mergeCell ref="K43:K78"/>
    <mergeCell ref="O3:Q3"/>
    <mergeCell ref="D40:J40"/>
    <mergeCell ref="D41:J41"/>
    <mergeCell ref="O4:P4"/>
    <mergeCell ref="H28:I28"/>
    <mergeCell ref="H27:J27"/>
    <mergeCell ref="R3:T3"/>
    <mergeCell ref="R4:S4"/>
    <mergeCell ref="G2:K2"/>
    <mergeCell ref="G3:K3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18.31923076923077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20.111538461538462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13.83846153846154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2005-01-25T08:08:05Z</cp:lastPrinted>
  <dcterms:created xsi:type="dcterms:W3CDTF">2003-07-29T06:53:50Z</dcterms:created>
  <dcterms:modified xsi:type="dcterms:W3CDTF">2005-01-27T08:25:51Z</dcterms:modified>
  <cp:category/>
  <cp:version/>
  <cp:contentType/>
  <cp:contentStatus/>
</cp:coreProperties>
</file>