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RakMK C3 (2003 &amp; 1985)" sheetId="2" r:id="rId2"/>
    <sheet name="TI Sisäilmaohje 1997" sheetId="3" r:id="rId3"/>
    <sheet name="Korjausluokat" sheetId="4" r:id="rId4"/>
  </sheets>
  <definedNames>
    <definedName name="_xlnm.Print_Area" localSheetId="3">'Korjausluokat'!$A$1:$Q$43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C4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<sst xmlns="http://schemas.openxmlformats.org/spreadsheetml/2006/main" count="311" uniqueCount="102">
  <si>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</si>
  <si>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</si>
  <si>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</si>
  <si>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</si>
  <si>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</si>
  <si>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</si>
  <si>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</si>
  <si>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</si>
  <si>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</si>
  <si>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</si>
  <si>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</si>
  <si>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</si>
  <si>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</si>
  <si>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</si>
  <si>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</si>
  <si>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</si>
  <si>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</si>
  <si>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</si>
  <si>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</si>
  <si>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</si>
  <si>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</si>
  <si>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</si>
  <si>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</si>
  <si>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</si>
  <si>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</si>
  <si>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</si>
  <si>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</si>
  <si>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</si>
  <si>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</si>
  <si>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</si>
  <si>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</si>
  <si>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</si>
  <si>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</si>
  <si>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</si>
  <si>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</si>
  <si>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</si>
  <si>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</si>
  <si>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</si>
  <si>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</si>
  <si>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</si>
  <si>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</si>
  <si>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</si>
  <si>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</si>
  <si>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</si>
  <si>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</si>
  <si>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</si>
  <si>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</si>
  <si>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</si>
  <si>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</si>
  <si>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</si>
  <si>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</si>
  <si>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</si>
  <si>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</si>
  <si>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</si>
  <si>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</si>
  <si>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</si>
  <si>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</si>
  <si>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</si>
  <si>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</si>
  <si>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</si>
  <si>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</si>
  <si>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</si>
  <si>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</si>
  <si>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</si>
  <si>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</si>
  <si>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</si>
  <si>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</si>
  <si>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</si>
  <si>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</si>
  <si>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</si>
  <si>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</si>
  <si>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</si>
  <si>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</si>
  <si>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</si>
  <si>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</si>
  <si>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</si>
  <si>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</si>
  <si>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</si>
  <si>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</si>
  <si>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</si>
  <si>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</si>
  <si>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</si>
  <si>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</si>
  <si>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</si>
  <si>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</si>
  <si>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</si>
  <si>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</si>
  <si>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</si>
  <si>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</si>
  <si>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</si>
  <si>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</si>
  <si>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</si>
  <si>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</si>
  <si>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r>
      <t>T</t>
    </r>
    <r>
      <rPr>
        <b/>
        <vertAlign val="subscript"/>
        <sz val="10"/>
        <rFont val="Arial"/>
        <family val="2"/>
      </rPr>
      <t>sp,seinä</t>
    </r>
  </si>
  <si>
    <r>
      <t>T</t>
    </r>
    <r>
      <rPr>
        <b/>
        <vertAlign val="subscript"/>
        <sz val="10"/>
        <rFont val="Arial"/>
        <family val="2"/>
      </rPr>
      <t>sp,ap/yp</t>
    </r>
  </si>
  <si>
    <r>
      <t>T</t>
    </r>
    <r>
      <rPr>
        <b/>
        <vertAlign val="subscript"/>
        <sz val="10"/>
        <rFont val="Arial"/>
        <family val="2"/>
      </rPr>
      <t>sp,ap/seinä</t>
    </r>
  </si>
  <si>
    <t xml:space="preserve">  Laskennalliset (minimi)arvot
sisäpintalämpötiloille:  </t>
  </si>
  <si>
    <t>Lämpökuvauksia vuodesta 1994 asti.</t>
  </si>
  <si>
    <t>Tapani Järvenpää,  RI</t>
  </si>
  <si>
    <t>ITC, Certified Infrared Thermographer Level 1</t>
  </si>
  <si>
    <t>Kohde RL115 2005:</t>
  </si>
  <si>
    <r>
      <t>Vantaan kaupunki</t>
    </r>
    <r>
      <rPr>
        <b/>
        <sz val="10"/>
        <rFont val="Arial"/>
        <family val="2"/>
      </rPr>
      <t>: Hakunilan uimahalli, PUKUH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</si>
</sst>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.25"/>
      <name val="Arial"/>
      <family val="0"/>
    </font>
    <font>
      <b/>
      <sz val="11"/>
      <name val="Arial"/>
      <family val="0"/>
    </font>
    <font>
      <sz val="15.7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textRotation="90"/>
    </xf>
    <xf numFmtId="0" fontId="1" fillId="0" borderId="6" xfId="0" applyFont="1" applyBorder="1" applyAlignment="1">
      <alignment horizontal="right" textRotation="90"/>
    </xf>
    <xf numFmtId="0" fontId="1" fillId="0" borderId="23" xfId="0" applyFont="1" applyBorder="1" applyAlignment="1">
      <alignment horizontal="right" textRotation="90"/>
    </xf>
    <xf numFmtId="0" fontId="1" fillId="0" borderId="27" xfId="0" applyFont="1" applyFill="1" applyBorder="1" applyAlignment="1">
      <alignment horizontal="center" textRotation="90"/>
    </xf>
    <xf numFmtId="164" fontId="0" fillId="0" borderId="3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164" fontId="2" fillId="2" borderId="4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/>
    </xf>
    <xf numFmtId="164" fontId="2" fillId="9" borderId="43" xfId="0" applyNumberFormat="1" applyFont="1" applyFill="1" applyBorder="1" applyAlignment="1">
      <alignment/>
    </xf>
    <xf numFmtId="164" fontId="2" fillId="9" borderId="44" xfId="0" applyNumberFormat="1" applyFont="1" applyFill="1" applyBorder="1" applyAlignment="1">
      <alignment/>
    </xf>
    <xf numFmtId="164" fontId="1" fillId="9" borderId="31" xfId="0" applyNumberFormat="1" applyFont="1" applyFill="1" applyBorder="1" applyAlignment="1">
      <alignment horizontal="center"/>
    </xf>
    <xf numFmtId="164" fontId="1" fillId="9" borderId="32" xfId="0" applyNumberFormat="1" applyFont="1" applyFill="1" applyBorder="1" applyAlignment="1">
      <alignment horizontal="center"/>
    </xf>
    <xf numFmtId="164" fontId="1" fillId="9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15" fillId="0" borderId="6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3" xfId="0" applyFont="1" applyBorder="1" applyAlignment="1">
      <alignment horizontal="center" textRotation="90"/>
    </xf>
    <xf numFmtId="0" fontId="0" fillId="0" borderId="64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5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7" xfId="0" applyFont="1" applyBorder="1" applyAlignment="1">
      <alignment horizontal="center" textRotation="90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5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61"/>
          <c:w val="0.90225"/>
          <c:h val="0.834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2003'!$D$43:$D$78</c:f>
              <c:numCache/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2003'!$E$43:$E$78</c:f>
              <c:numCache/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2003'!$F$43:$F$78</c:f>
              <c:numCache/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2003'!$G$43:$G$78</c:f>
              <c:numCache/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2003'!$H$43:$H$78</c:f>
              <c:numCache/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2003'!$C$43:$C$78</c:f>
              <c:numCache/>
            </c:numRef>
          </c:cat>
          <c:val>
            <c:numRef>
              <c:f>'TI Asumisterveysohje 2003'!$I$43:$I$78</c:f>
              <c:numCache/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2003'!$J$43:$J$78</c:f>
              <c:numCache/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2003'!$K$43:$K$78</c:f>
              <c:numCache/>
            </c:numRef>
          </c:val>
          <c:smooth val="0"/>
        </c:ser>
        <c:marker val="1"/>
        <c:axId val="37170070"/>
        <c:axId val="66095175"/>
      </c:lineChart>
      <c:catAx>
        <c:axId val="3717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auto val="1"/>
        <c:lblOffset val="100"/>
        <c:tickLblSkip val="5"/>
        <c:noMultiLvlLbl val="0"/>
      </c:catAx>
      <c:valAx>
        <c:axId val="660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7007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Lämpötilakäyrät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525"/>
          <c:w val="0.92525"/>
          <c:h val="0.79875"/>
        </c:manualLayout>
      </c:layout>
      <c:lineChart>
        <c:grouping val="standard"/>
        <c:varyColors val="0"/>
        <c:ser>
          <c:idx val="7"/>
          <c:order val="0"/>
          <c:tx>
            <c:strRef>
              <c:f>'RakMK C3 (2003 &amp; 1985)'!$D$17</c:f>
              <c:strCache>
                <c:ptCount val="1"/>
                <c:pt idx="0">
                  <c:v>Tsp,seinä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1985)'!$D$18:$D$53</c:f>
              <c:numCache/>
            </c:numRef>
          </c:val>
          <c:smooth val="0"/>
        </c:ser>
        <c:ser>
          <c:idx val="0"/>
          <c:order val="1"/>
          <c:tx>
            <c:strRef>
              <c:f>'RakMK C3 (2003 &amp; 1985)'!$E$17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1985)'!$E$18:$E$53</c:f>
              <c:numCache/>
            </c:numRef>
          </c:val>
          <c:smooth val="0"/>
        </c:ser>
        <c:ser>
          <c:idx val="1"/>
          <c:order val="2"/>
          <c:tx>
            <c:strRef>
              <c:f>'RakMK C3 (2003 &amp; 1985)'!$F$17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1985)'!$F$18:$F$53</c:f>
              <c:numCache/>
            </c:numRef>
          </c:val>
          <c:smooth val="0"/>
        </c:ser>
        <c:ser>
          <c:idx val="3"/>
          <c:order val="3"/>
          <c:tx>
            <c:strRef>
              <c:f>'RakMK C3 (2003 &amp; 1985)'!$H$17</c:f>
              <c:strCache>
                <c:ptCount val="1"/>
                <c:pt idx="0">
                  <c:v>Tsp,seinä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1985)'!$H$18:$H$53</c:f>
              <c:numCache/>
            </c:numRef>
          </c:val>
          <c:smooth val="0"/>
        </c:ser>
        <c:ser>
          <c:idx val="4"/>
          <c:order val="4"/>
          <c:tx>
            <c:strRef>
              <c:f>'RakMK C3 (2003 &amp; 1985)'!$I$17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1985)'!$I$18:$I$53</c:f>
              <c:numCache/>
            </c:numRef>
          </c:val>
          <c:smooth val="0"/>
        </c:ser>
        <c:ser>
          <c:idx val="5"/>
          <c:order val="5"/>
          <c:tx>
            <c:strRef>
              <c:f>'RakMK C3 (2003 &amp; 1985)'!$J$17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1985)'!$J$18:$J$53</c:f>
              <c:numCache/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auto val="1"/>
        <c:lblOffset val="100"/>
        <c:tickLblSkip val="5"/>
        <c:noMultiLvlLbl val="0"/>
      </c:catAx>
      <c:valAx>
        <c:axId val="52108929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Laskennalliset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85664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Sisäilmaohje 1997'!$D$42</c:f>
              <c:strCache>
                <c:ptCount val="1"/>
                <c:pt idx="0">
                  <c:v>87,1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1997'!$D$43:$D$78</c:f>
              <c:numCache/>
            </c:numRef>
          </c:val>
          <c:smooth val="0"/>
        </c:ser>
        <c:ser>
          <c:idx val="0"/>
          <c:order val="1"/>
          <c:tx>
            <c:strRef>
              <c:f>'TI Sisäilmaohje 1997'!$E$42</c:f>
              <c:strCache>
                <c:ptCount val="1"/>
                <c:pt idx="0">
                  <c:v>80,6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1997'!$E$43:$E$78</c:f>
              <c:numCache/>
            </c:numRef>
          </c:val>
          <c:smooth val="0"/>
        </c:ser>
        <c:ser>
          <c:idx val="2"/>
          <c:order val="2"/>
          <c:tx>
            <c:strRef>
              <c:f>'TI Sisäilmaohje 1997'!$F$42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1997'!$F$43:$F$78</c:f>
              <c:numCache/>
            </c:numRef>
          </c:val>
          <c:smooth val="0"/>
        </c:ser>
        <c:ser>
          <c:idx val="3"/>
          <c:order val="3"/>
          <c:tx>
            <c:strRef>
              <c:f>'TI Sisäilmaohje 1997'!$G$42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1997'!$G$43:$G$78</c:f>
              <c:numCache/>
            </c:numRef>
          </c:val>
          <c:smooth val="0"/>
        </c:ser>
        <c:ser>
          <c:idx val="4"/>
          <c:order val="4"/>
          <c:tx>
            <c:strRef>
              <c:f>'TI Sisäilmaohje 1997'!$H$42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Sisäilmaohje 1997'!$C$43:$C$78</c:f>
              <c:numCache/>
            </c:numRef>
          </c:cat>
          <c:val>
            <c:numRef>
              <c:f>'TI Sisäilmaohje 1997'!$H$43:$H$78</c:f>
              <c:numCache/>
            </c:numRef>
          </c:val>
          <c:smooth val="0"/>
        </c:ser>
        <c:ser>
          <c:idx val="5"/>
          <c:order val="5"/>
          <c:tx>
            <c:strRef>
              <c:f>'TI Sisäilmaohje 1997'!$I$42</c:f>
              <c:strCache>
                <c:ptCount val="1"/>
                <c:pt idx="0">
                  <c:v>61,3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1997'!$I$43:$I$78</c:f>
              <c:numCache/>
            </c:numRef>
          </c:val>
          <c:smooth val="0"/>
        </c:ser>
        <c:ser>
          <c:idx val="6"/>
          <c:order val="6"/>
          <c:tx>
            <c:strRef>
              <c:f>'TI Sisäilmaohje 1997'!$J$42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1997'!$J$43:$J$78</c:f>
              <c:numCache/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auto val="1"/>
        <c:lblOffset val="100"/>
        <c:tickLblSkip val="5"/>
        <c:noMultiLvlLbl val="0"/>
      </c:catAx>
      <c:valAx>
        <c:axId val="60073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2717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72450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0</xdr:rowOff>
    </xdr:from>
    <xdr:to>
      <xdr:col>25</xdr:col>
      <xdr:colOff>571500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486400" y="3200400"/>
        <a:ext cx="93059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39</xdr:row>
      <xdr:rowOff>0</xdr:rowOff>
    </xdr:from>
    <xdr:to>
      <xdr:col>21</xdr:col>
      <xdr:colOff>295275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580072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55</v>
      </c>
      <c r="N1" t="s">
        <v>59</v>
      </c>
    </row>
    <row r="2" spans="1:14" ht="21" thickBot="1">
      <c r="A2" s="84" t="s">
        <v>56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2" ht="20.25" thickBot="1">
      <c r="G3" s="270" t="s">
        <v>52</v>
      </c>
      <c r="H3" s="271"/>
      <c r="I3" s="271"/>
      <c r="J3" s="271"/>
      <c r="K3" s="272"/>
      <c r="N3" s="13"/>
      <c r="O3" s="273" t="s">
        <v>57</v>
      </c>
      <c r="P3" s="274"/>
      <c r="Q3" s="275"/>
      <c r="R3" s="273" t="s">
        <v>58</v>
      </c>
      <c r="S3" s="275"/>
      <c r="T3" s="273" t="s">
        <v>5</v>
      </c>
      <c r="U3" s="274"/>
      <c r="V3" s="275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98" t="s">
        <v>40</v>
      </c>
      <c r="S4" s="100" t="s">
        <v>37</v>
      </c>
      <c r="T4" s="293" t="s">
        <v>39</v>
      </c>
      <c r="U4" s="292"/>
      <c r="V4" s="101" t="s">
        <v>37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33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34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24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100</v>
      </c>
      <c r="B27" s="14"/>
      <c r="D27" s="113" t="s">
        <v>17</v>
      </c>
      <c r="H27" s="294">
        <v>38372</v>
      </c>
      <c r="I27" s="294"/>
      <c r="J27" s="294"/>
      <c r="M27" s="111"/>
      <c r="N27" s="121" t="s">
        <v>81</v>
      </c>
    </row>
    <row r="28" spans="1:22" ht="16.5" thickBot="1">
      <c r="A28" s="73" t="s">
        <v>101</v>
      </c>
      <c r="G28" s="207" t="s">
        <v>92</v>
      </c>
      <c r="H28" s="289">
        <v>0.4166666666666667</v>
      </c>
      <c r="I28" s="290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v>25.5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16" ht="19.5">
      <c r="A30" s="1" t="s">
        <v>21</v>
      </c>
      <c r="B30" s="1"/>
      <c r="C30" s="2" t="s">
        <v>45</v>
      </c>
      <c r="D30" s="104">
        <v>21.3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24.4808</v>
      </c>
      <c r="P30" s="136" t="s">
        <v>44</v>
      </c>
    </row>
    <row r="31" spans="1:20" ht="19.5">
      <c r="A31" s="1" t="s">
        <v>22</v>
      </c>
      <c r="B31" s="1"/>
      <c r="C31" s="73" t="s">
        <v>46</v>
      </c>
      <c r="D31" s="104">
        <v>1.8</v>
      </c>
      <c r="E31" s="74" t="s">
        <v>44</v>
      </c>
      <c r="F31" s="75"/>
      <c r="M31" s="111"/>
      <c r="N31" s="105" t="s">
        <v>63</v>
      </c>
      <c r="O31" s="137">
        <f>$D$29-0.14*($D$29-$D$33)*0.22</f>
        <v>24.6992</v>
      </c>
      <c r="P31" s="138" t="s">
        <v>44</v>
      </c>
      <c r="T31" s="207" t="s">
        <v>98</v>
      </c>
    </row>
    <row r="32" spans="1:20" ht="20.25" thickBot="1">
      <c r="A32" s="1" t="s">
        <v>23</v>
      </c>
      <c r="B32" s="1"/>
      <c r="C32" s="2" t="s">
        <v>47</v>
      </c>
      <c r="D32" s="104">
        <v>5.1</v>
      </c>
      <c r="E32" s="71" t="s">
        <v>48</v>
      </c>
      <c r="F32" s="72"/>
      <c r="M32" s="111"/>
      <c r="N32" s="105" t="s">
        <v>64</v>
      </c>
      <c r="O32" s="139">
        <f>$D$29-0.14*($D$29-$D$33)*0.36</f>
        <v>24.1896</v>
      </c>
      <c r="P32" s="140" t="s">
        <v>44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49</v>
      </c>
      <c r="D33" s="77"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65</v>
      </c>
      <c r="P34" s="133"/>
      <c r="Q34" s="134"/>
      <c r="T34" s="116" t="s">
        <v>97</v>
      </c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62</v>
      </c>
      <c r="O35" s="135">
        <f>$D$29-0.13*($D$29-$D$33)*0.25</f>
        <v>24.655</v>
      </c>
      <c r="P35" s="136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63</v>
      </c>
      <c r="O36" s="137">
        <f>$D$29-0.13*($D$29-$D$33)*0.16</f>
        <v>24.9592</v>
      </c>
      <c r="P36" s="138" t="s">
        <v>44</v>
      </c>
      <c r="Q36" s="85"/>
      <c r="T36" s="85"/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K37">(D35*($D29-$D33))/100+$D33</f>
        <v>23.5</v>
      </c>
      <c r="E37" s="80">
        <f t="shared" si="1"/>
        <v>22.5</v>
      </c>
      <c r="F37" s="182">
        <f t="shared" si="1"/>
        <v>20.5</v>
      </c>
      <c r="G37" s="186">
        <f t="shared" si="1"/>
        <v>19</v>
      </c>
      <c r="H37" s="185">
        <f t="shared" si="1"/>
        <v>17.7</v>
      </c>
      <c r="I37" s="187">
        <f t="shared" si="1"/>
        <v>16.4</v>
      </c>
      <c r="J37" s="181">
        <f t="shared" si="1"/>
        <v>15.5</v>
      </c>
      <c r="K37" s="188">
        <f t="shared" si="1"/>
        <v>15.1</v>
      </c>
      <c r="L37" s="83" t="s">
        <v>44</v>
      </c>
      <c r="M37" s="111"/>
      <c r="N37" s="105" t="s">
        <v>64</v>
      </c>
      <c r="O37" s="139">
        <f>$D$29-0.13*($D$29-$D$33)*0.25</f>
        <v>24.655</v>
      </c>
      <c r="P37" s="140" t="s">
        <v>44</v>
      </c>
      <c r="Q37" s="85"/>
      <c r="T37" s="85" t="s">
        <v>20</v>
      </c>
    </row>
    <row r="38" spans="13:20" ht="15">
      <c r="M38" s="111"/>
      <c r="T38" s="85" t="s">
        <v>19</v>
      </c>
    </row>
    <row r="39" ht="13.5" thickBot="1"/>
    <row r="40" spans="1:11" ht="15" customHeight="1">
      <c r="A40" s="24" t="s">
        <v>32</v>
      </c>
      <c r="B40" s="53"/>
      <c r="C40" s="58"/>
      <c r="D40" s="276" t="s">
        <v>0</v>
      </c>
      <c r="E40" s="276"/>
      <c r="F40" s="276"/>
      <c r="G40" s="276"/>
      <c r="H40" s="276"/>
      <c r="I40" s="276"/>
      <c r="J40" s="276"/>
      <c r="K40" s="277"/>
    </row>
    <row r="41" spans="1:11" ht="15" customHeight="1" thickBot="1">
      <c r="A41" s="59" t="s">
        <v>42</v>
      </c>
      <c r="B41" s="102">
        <f>D29</f>
        <v>25.5</v>
      </c>
      <c r="C41" s="103" t="s">
        <v>9</v>
      </c>
      <c r="D41" s="278" t="s">
        <v>31</v>
      </c>
      <c r="E41" s="278"/>
      <c r="F41" s="278"/>
      <c r="G41" s="279"/>
      <c r="H41" s="278"/>
      <c r="I41" s="278"/>
      <c r="J41" s="279"/>
      <c r="K41" s="280"/>
    </row>
    <row r="42" spans="1:11" ht="15" customHeight="1" thickBot="1">
      <c r="A42" s="60"/>
      <c r="B42" s="54"/>
      <c r="C42" s="47" t="s">
        <v>41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81" t="s">
        <v>53</v>
      </c>
      <c r="C43" s="86">
        <f aca="true" t="shared" si="3" ref="C43:C57">C44+1</f>
        <v>14.5</v>
      </c>
      <c r="D43" s="26">
        <f aca="true" t="shared" si="4" ref="D43:F62">(D$35*($D$29-$C43))/100+$C43</f>
        <v>24.653846153846153</v>
      </c>
      <c r="E43" s="26">
        <f t="shared" si="4"/>
        <v>24.23076923076923</v>
      </c>
      <c r="F43" s="92">
        <f t="shared" si="4"/>
        <v>23.384615384615387</v>
      </c>
      <c r="G43" s="162">
        <f aca="true" t="shared" si="5" ref="G43:K47">(G$35*($D$29-$C43))/100+$C43</f>
        <v>22.75</v>
      </c>
      <c r="H43" s="26">
        <f t="shared" si="5"/>
        <v>22.2</v>
      </c>
      <c r="I43" s="92">
        <f t="shared" si="5"/>
        <v>21.65</v>
      </c>
      <c r="J43" s="162">
        <f t="shared" si="5"/>
        <v>21.26923076923077</v>
      </c>
      <c r="K43" s="171">
        <f t="shared" si="5"/>
        <v>21.1</v>
      </c>
      <c r="L43" s="285" t="s">
        <v>54</v>
      </c>
    </row>
    <row r="44" spans="1:12" ht="15" customHeight="1">
      <c r="A44" s="55"/>
      <c r="B44" s="282"/>
      <c r="C44" s="87">
        <f t="shared" si="3"/>
        <v>13.5</v>
      </c>
      <c r="D44" s="27">
        <f t="shared" si="4"/>
        <v>24.576923076923077</v>
      </c>
      <c r="E44" s="27">
        <f t="shared" si="4"/>
        <v>24.115384615384613</v>
      </c>
      <c r="F44" s="93">
        <f t="shared" si="4"/>
        <v>23.192307692307693</v>
      </c>
      <c r="G44" s="163">
        <f t="shared" si="5"/>
        <v>22.5</v>
      </c>
      <c r="H44" s="27">
        <f t="shared" si="5"/>
        <v>21.9</v>
      </c>
      <c r="I44" s="93">
        <f t="shared" si="5"/>
        <v>21.3</v>
      </c>
      <c r="J44" s="163">
        <f t="shared" si="5"/>
        <v>20.884615384615383</v>
      </c>
      <c r="K44" s="172">
        <f t="shared" si="5"/>
        <v>20.7</v>
      </c>
      <c r="L44" s="286"/>
    </row>
    <row r="45" spans="1:12" ht="15" customHeight="1">
      <c r="A45" s="55"/>
      <c r="B45" s="282"/>
      <c r="C45" s="87">
        <f t="shared" si="3"/>
        <v>12.5</v>
      </c>
      <c r="D45" s="27">
        <f t="shared" si="4"/>
        <v>24.5</v>
      </c>
      <c r="E45" s="27">
        <f t="shared" si="4"/>
        <v>24</v>
      </c>
      <c r="F45" s="93">
        <f t="shared" si="4"/>
        <v>23</v>
      </c>
      <c r="G45" s="163">
        <f t="shared" si="5"/>
        <v>22.25</v>
      </c>
      <c r="H45" s="27">
        <f t="shared" si="5"/>
        <v>21.6</v>
      </c>
      <c r="I45" s="93">
        <f t="shared" si="5"/>
        <v>20.95</v>
      </c>
      <c r="J45" s="163">
        <f t="shared" si="5"/>
        <v>20.5</v>
      </c>
      <c r="K45" s="172">
        <f t="shared" si="5"/>
        <v>20.3</v>
      </c>
      <c r="L45" s="286"/>
    </row>
    <row r="46" spans="1:12" ht="15" customHeight="1">
      <c r="A46" s="55"/>
      <c r="B46" s="282"/>
      <c r="C46" s="87">
        <f t="shared" si="3"/>
        <v>11.5</v>
      </c>
      <c r="D46" s="27">
        <f t="shared" si="4"/>
        <v>24.423076923076923</v>
      </c>
      <c r="E46" s="27">
        <f t="shared" si="4"/>
        <v>23.884615384615383</v>
      </c>
      <c r="F46" s="93">
        <f t="shared" si="4"/>
        <v>22.80769230769231</v>
      </c>
      <c r="G46" s="163">
        <f t="shared" si="5"/>
        <v>22</v>
      </c>
      <c r="H46" s="27">
        <f t="shared" si="5"/>
        <v>21.3</v>
      </c>
      <c r="I46" s="93">
        <f t="shared" si="5"/>
        <v>20.6</v>
      </c>
      <c r="J46" s="163">
        <f t="shared" si="5"/>
        <v>20.115384615384613</v>
      </c>
      <c r="K46" s="172">
        <f t="shared" si="5"/>
        <v>19.9</v>
      </c>
      <c r="L46" s="286"/>
    </row>
    <row r="47" spans="1:12" ht="15" customHeight="1">
      <c r="A47" s="55"/>
      <c r="B47" s="282"/>
      <c r="C47" s="87">
        <f t="shared" si="3"/>
        <v>10.5</v>
      </c>
      <c r="D47" s="27">
        <f t="shared" si="4"/>
        <v>24.346153846153847</v>
      </c>
      <c r="E47" s="27">
        <f t="shared" si="4"/>
        <v>23.769230769230766</v>
      </c>
      <c r="F47" s="93">
        <f t="shared" si="4"/>
        <v>22.615384615384617</v>
      </c>
      <c r="G47" s="163">
        <f t="shared" si="5"/>
        <v>21.75</v>
      </c>
      <c r="H47" s="27">
        <f t="shared" si="5"/>
        <v>21</v>
      </c>
      <c r="I47" s="93">
        <f t="shared" si="5"/>
        <v>20.25</v>
      </c>
      <c r="J47" s="163">
        <f t="shared" si="5"/>
        <v>19.730769230769234</v>
      </c>
      <c r="K47" s="172">
        <f t="shared" si="5"/>
        <v>19.5</v>
      </c>
      <c r="L47" s="286"/>
    </row>
    <row r="48" spans="1:12" ht="15" customHeight="1">
      <c r="A48" s="55"/>
      <c r="B48" s="282"/>
      <c r="C48" s="88">
        <f t="shared" si="3"/>
        <v>9.5</v>
      </c>
      <c r="D48" s="28">
        <f t="shared" si="4"/>
        <v>24.269230769230766</v>
      </c>
      <c r="E48" s="28">
        <f t="shared" si="4"/>
        <v>23.653846153846153</v>
      </c>
      <c r="F48" s="94">
        <f t="shared" si="4"/>
        <v>22.423076923076923</v>
      </c>
      <c r="G48" s="164">
        <f aca="true" t="shared" si="6" ref="G48:K57">(G$35*($D$29-$C48))/100+$C48</f>
        <v>21.5</v>
      </c>
      <c r="H48" s="28">
        <f t="shared" si="6"/>
        <v>20.7</v>
      </c>
      <c r="I48" s="94">
        <f t="shared" si="6"/>
        <v>19.9</v>
      </c>
      <c r="J48" s="164">
        <f t="shared" si="6"/>
        <v>19.346153846153847</v>
      </c>
      <c r="K48" s="173">
        <f t="shared" si="6"/>
        <v>19.1</v>
      </c>
      <c r="L48" s="286"/>
    </row>
    <row r="49" spans="1:12" ht="15" customHeight="1">
      <c r="A49" s="55"/>
      <c r="B49" s="282"/>
      <c r="C49" s="87">
        <f t="shared" si="3"/>
        <v>8.5</v>
      </c>
      <c r="D49" s="27">
        <f t="shared" si="4"/>
        <v>24.192307692307693</v>
      </c>
      <c r="E49" s="27">
        <f t="shared" si="4"/>
        <v>23.53846153846154</v>
      </c>
      <c r="F49" s="93">
        <f t="shared" si="4"/>
        <v>22.230769230769234</v>
      </c>
      <c r="G49" s="163">
        <f t="shared" si="6"/>
        <v>21.25</v>
      </c>
      <c r="H49" s="27">
        <f t="shared" si="6"/>
        <v>20.4</v>
      </c>
      <c r="I49" s="93">
        <f t="shared" si="6"/>
        <v>19.55</v>
      </c>
      <c r="J49" s="163">
        <f t="shared" si="6"/>
        <v>18.96153846153846</v>
      </c>
      <c r="K49" s="172">
        <f t="shared" si="6"/>
        <v>18.7</v>
      </c>
      <c r="L49" s="286"/>
    </row>
    <row r="50" spans="1:12" ht="15" customHeight="1">
      <c r="A50" s="55"/>
      <c r="B50" s="282"/>
      <c r="C50" s="87">
        <f t="shared" si="3"/>
        <v>7.5</v>
      </c>
      <c r="D50" s="27">
        <f t="shared" si="4"/>
        <v>24.115384615384613</v>
      </c>
      <c r="E50" s="27">
        <f t="shared" si="4"/>
        <v>23.42307692307692</v>
      </c>
      <c r="F50" s="93">
        <f t="shared" si="4"/>
        <v>22.03846153846154</v>
      </c>
      <c r="G50" s="163">
        <f t="shared" si="6"/>
        <v>21</v>
      </c>
      <c r="H50" s="27">
        <f t="shared" si="6"/>
        <v>20.1</v>
      </c>
      <c r="I50" s="93">
        <f t="shared" si="6"/>
        <v>19.2</v>
      </c>
      <c r="J50" s="163">
        <f t="shared" si="6"/>
        <v>18.576923076923077</v>
      </c>
      <c r="K50" s="172">
        <f t="shared" si="6"/>
        <v>18.3</v>
      </c>
      <c r="L50" s="286"/>
    </row>
    <row r="51" spans="1:12" ht="15" customHeight="1">
      <c r="A51" s="55"/>
      <c r="B51" s="282"/>
      <c r="C51" s="87">
        <f t="shared" si="3"/>
        <v>6.5</v>
      </c>
      <c r="D51" s="27">
        <f t="shared" si="4"/>
        <v>24.038461538461537</v>
      </c>
      <c r="E51" s="27">
        <f t="shared" si="4"/>
        <v>23.307692307692307</v>
      </c>
      <c r="F51" s="93">
        <f t="shared" si="4"/>
        <v>21.846153846153847</v>
      </c>
      <c r="G51" s="163">
        <f t="shared" si="6"/>
        <v>20.75</v>
      </c>
      <c r="H51" s="27">
        <f t="shared" si="6"/>
        <v>19.8</v>
      </c>
      <c r="I51" s="93">
        <f t="shared" si="6"/>
        <v>18.85</v>
      </c>
      <c r="J51" s="163">
        <f t="shared" si="6"/>
        <v>18.192307692307693</v>
      </c>
      <c r="K51" s="172">
        <f t="shared" si="6"/>
        <v>17.9</v>
      </c>
      <c r="L51" s="286"/>
    </row>
    <row r="52" spans="1:12" ht="15" customHeight="1">
      <c r="A52" s="55"/>
      <c r="B52" s="282"/>
      <c r="C52" s="87">
        <f t="shared" si="3"/>
        <v>5.5</v>
      </c>
      <c r="D52" s="27">
        <f t="shared" si="4"/>
        <v>23.961538461538463</v>
      </c>
      <c r="E52" s="27">
        <f t="shared" si="4"/>
        <v>23.19230769230769</v>
      </c>
      <c r="F52" s="93">
        <f t="shared" si="4"/>
        <v>21.653846153846153</v>
      </c>
      <c r="G52" s="163">
        <f t="shared" si="6"/>
        <v>20.5</v>
      </c>
      <c r="H52" s="27">
        <f t="shared" si="6"/>
        <v>19.5</v>
      </c>
      <c r="I52" s="93">
        <f t="shared" si="6"/>
        <v>18.5</v>
      </c>
      <c r="J52" s="163">
        <f t="shared" si="6"/>
        <v>17.807692307692307</v>
      </c>
      <c r="K52" s="172">
        <f t="shared" si="6"/>
        <v>17.5</v>
      </c>
      <c r="L52" s="286"/>
    </row>
    <row r="53" spans="1:12" ht="15" customHeight="1">
      <c r="A53" s="55"/>
      <c r="B53" s="282"/>
      <c r="C53" s="88">
        <f t="shared" si="3"/>
        <v>4.5</v>
      </c>
      <c r="D53" s="28">
        <f t="shared" si="4"/>
        <v>23.884615384615383</v>
      </c>
      <c r="E53" s="28">
        <f t="shared" si="4"/>
        <v>23.076923076923077</v>
      </c>
      <c r="F53" s="94">
        <f t="shared" si="4"/>
        <v>21.461538461538463</v>
      </c>
      <c r="G53" s="164">
        <f t="shared" si="6"/>
        <v>20.25</v>
      </c>
      <c r="H53" s="28">
        <f t="shared" si="6"/>
        <v>19.2</v>
      </c>
      <c r="I53" s="94">
        <f t="shared" si="6"/>
        <v>18.15</v>
      </c>
      <c r="J53" s="164">
        <f t="shared" si="6"/>
        <v>17.423076923076923</v>
      </c>
      <c r="K53" s="173">
        <f t="shared" si="6"/>
        <v>17.1</v>
      </c>
      <c r="L53" s="286"/>
    </row>
    <row r="54" spans="1:12" ht="15" customHeight="1">
      <c r="A54" s="55"/>
      <c r="B54" s="282"/>
      <c r="C54" s="87">
        <f t="shared" si="3"/>
        <v>3.5</v>
      </c>
      <c r="D54" s="27">
        <f t="shared" si="4"/>
        <v>23.807692307692307</v>
      </c>
      <c r="E54" s="27">
        <f t="shared" si="4"/>
        <v>22.96153846153846</v>
      </c>
      <c r="F54" s="93">
        <f t="shared" si="4"/>
        <v>21.26923076923077</v>
      </c>
      <c r="G54" s="163">
        <f t="shared" si="6"/>
        <v>20</v>
      </c>
      <c r="H54" s="27">
        <f t="shared" si="6"/>
        <v>18.9</v>
      </c>
      <c r="I54" s="93">
        <f t="shared" si="6"/>
        <v>17.8</v>
      </c>
      <c r="J54" s="163">
        <f t="shared" si="6"/>
        <v>17.03846153846154</v>
      </c>
      <c r="K54" s="172">
        <f t="shared" si="6"/>
        <v>16.7</v>
      </c>
      <c r="L54" s="286"/>
    </row>
    <row r="55" spans="1:12" ht="15" customHeight="1">
      <c r="A55" s="55"/>
      <c r="B55" s="282"/>
      <c r="C55" s="87">
        <f t="shared" si="3"/>
        <v>2.5</v>
      </c>
      <c r="D55" s="27">
        <f t="shared" si="4"/>
        <v>23.73076923076923</v>
      </c>
      <c r="E55" s="27">
        <f t="shared" si="4"/>
        <v>22.846153846153843</v>
      </c>
      <c r="F55" s="93">
        <f t="shared" si="4"/>
        <v>21.07692307692308</v>
      </c>
      <c r="G55" s="163">
        <f t="shared" si="6"/>
        <v>19.75</v>
      </c>
      <c r="H55" s="27">
        <f t="shared" si="6"/>
        <v>18.6</v>
      </c>
      <c r="I55" s="93">
        <f t="shared" si="6"/>
        <v>17.45</v>
      </c>
      <c r="J55" s="163">
        <f t="shared" si="6"/>
        <v>16.653846153846153</v>
      </c>
      <c r="K55" s="172">
        <f t="shared" si="6"/>
        <v>16.3</v>
      </c>
      <c r="L55" s="286"/>
    </row>
    <row r="56" spans="1:12" ht="15" customHeight="1">
      <c r="A56" s="55"/>
      <c r="B56" s="282"/>
      <c r="C56" s="87">
        <f t="shared" si="3"/>
        <v>1.5</v>
      </c>
      <c r="D56" s="27">
        <f t="shared" si="4"/>
        <v>23.653846153846153</v>
      </c>
      <c r="E56" s="27">
        <f t="shared" si="4"/>
        <v>22.73076923076923</v>
      </c>
      <c r="F56" s="93">
        <f t="shared" si="4"/>
        <v>20.884615384615387</v>
      </c>
      <c r="G56" s="163">
        <f t="shared" si="6"/>
        <v>19.5</v>
      </c>
      <c r="H56" s="27">
        <f t="shared" si="6"/>
        <v>18.3</v>
      </c>
      <c r="I56" s="93">
        <f t="shared" si="6"/>
        <v>17.1</v>
      </c>
      <c r="J56" s="163">
        <f t="shared" si="6"/>
        <v>16.269230769230766</v>
      </c>
      <c r="K56" s="172">
        <f t="shared" si="6"/>
        <v>15.9</v>
      </c>
      <c r="L56" s="286"/>
    </row>
    <row r="57" spans="1:12" ht="15" customHeight="1" thickBot="1">
      <c r="A57" s="56"/>
      <c r="B57" s="282"/>
      <c r="C57" s="89">
        <f t="shared" si="3"/>
        <v>0.5</v>
      </c>
      <c r="D57" s="29">
        <f t="shared" si="4"/>
        <v>23.576923076923077</v>
      </c>
      <c r="E57" s="29">
        <f t="shared" si="4"/>
        <v>22.615384615384613</v>
      </c>
      <c r="F57" s="95">
        <f t="shared" si="4"/>
        <v>20.692307692307693</v>
      </c>
      <c r="G57" s="165">
        <f t="shared" si="6"/>
        <v>19.25</v>
      </c>
      <c r="H57" s="29">
        <f t="shared" si="6"/>
        <v>18</v>
      </c>
      <c r="I57" s="95">
        <f t="shared" si="6"/>
        <v>16.75</v>
      </c>
      <c r="J57" s="165">
        <f t="shared" si="6"/>
        <v>15.884615384615385</v>
      </c>
      <c r="K57" s="174">
        <f t="shared" si="6"/>
        <v>15.5</v>
      </c>
      <c r="L57" s="286"/>
    </row>
    <row r="58" spans="1:12" ht="15" customHeight="1" thickBot="1">
      <c r="A58" s="57" t="s">
        <v>30</v>
      </c>
      <c r="B58" s="283"/>
      <c r="C58" s="130">
        <f>D33</f>
        <v>-0.5</v>
      </c>
      <c r="D58" s="131">
        <f t="shared" si="4"/>
        <v>23.5</v>
      </c>
      <c r="E58" s="131">
        <f t="shared" si="4"/>
        <v>22.5</v>
      </c>
      <c r="F58" s="158">
        <f t="shared" si="4"/>
        <v>20.5</v>
      </c>
      <c r="G58" s="166">
        <f aca="true" t="shared" si="7" ref="G58:K67">(G$35*($D$29-$C58))/100+$C58</f>
        <v>19</v>
      </c>
      <c r="H58" s="160">
        <f t="shared" si="7"/>
        <v>17.7</v>
      </c>
      <c r="I58" s="158">
        <f t="shared" si="7"/>
        <v>16.4</v>
      </c>
      <c r="J58" s="178">
        <f t="shared" si="7"/>
        <v>15.5</v>
      </c>
      <c r="K58" s="175">
        <f t="shared" si="7"/>
        <v>15.1</v>
      </c>
      <c r="L58" s="287"/>
    </row>
    <row r="59" spans="1:12" ht="15" customHeight="1">
      <c r="A59" s="55"/>
      <c r="B59" s="282"/>
      <c r="C59" s="90">
        <f>C58-1</f>
        <v>-1.5</v>
      </c>
      <c r="D59" s="30">
        <f t="shared" si="4"/>
        <v>23.423076923076923</v>
      </c>
      <c r="E59" s="30">
        <f t="shared" si="4"/>
        <v>22.38461538461538</v>
      </c>
      <c r="F59" s="96">
        <f t="shared" si="4"/>
        <v>20.30769230769231</v>
      </c>
      <c r="G59" s="167">
        <f t="shared" si="7"/>
        <v>18.75</v>
      </c>
      <c r="H59" s="30">
        <f t="shared" si="7"/>
        <v>17.4</v>
      </c>
      <c r="I59" s="96">
        <f t="shared" si="7"/>
        <v>16.05</v>
      </c>
      <c r="J59" s="167">
        <f t="shared" si="7"/>
        <v>15.115384615384617</v>
      </c>
      <c r="K59" s="176">
        <f t="shared" si="7"/>
        <v>14.7</v>
      </c>
      <c r="L59" s="286"/>
    </row>
    <row r="60" spans="1:12" ht="15" customHeight="1">
      <c r="A60" s="55"/>
      <c r="B60" s="282"/>
      <c r="C60" s="87">
        <f aca="true" t="shared" si="8" ref="C60:C78">C59-1</f>
        <v>-2.5</v>
      </c>
      <c r="D60" s="27">
        <f t="shared" si="4"/>
        <v>23.346153846153847</v>
      </c>
      <c r="E60" s="27">
        <f t="shared" si="4"/>
        <v>22.269230769230766</v>
      </c>
      <c r="F60" s="93">
        <f t="shared" si="4"/>
        <v>20.11538461538462</v>
      </c>
      <c r="G60" s="163">
        <f t="shared" si="7"/>
        <v>18.5</v>
      </c>
      <c r="H60" s="27">
        <f t="shared" si="7"/>
        <v>17.1</v>
      </c>
      <c r="I60" s="93">
        <f t="shared" si="7"/>
        <v>15.7</v>
      </c>
      <c r="J60" s="163">
        <f t="shared" si="7"/>
        <v>14.73076923076923</v>
      </c>
      <c r="K60" s="172">
        <f t="shared" si="7"/>
        <v>14.3</v>
      </c>
      <c r="L60" s="286"/>
    </row>
    <row r="61" spans="1:12" ht="15" customHeight="1">
      <c r="A61" s="55"/>
      <c r="B61" s="282"/>
      <c r="C61" s="87">
        <f t="shared" si="8"/>
        <v>-3.5</v>
      </c>
      <c r="D61" s="27">
        <f t="shared" si="4"/>
        <v>23.269230769230766</v>
      </c>
      <c r="E61" s="27">
        <f t="shared" si="4"/>
        <v>22.153846153846153</v>
      </c>
      <c r="F61" s="93">
        <f t="shared" si="4"/>
        <v>19.923076923076923</v>
      </c>
      <c r="G61" s="163">
        <f t="shared" si="7"/>
        <v>18.25</v>
      </c>
      <c r="H61" s="27">
        <f t="shared" si="7"/>
        <v>16.8</v>
      </c>
      <c r="I61" s="93">
        <f t="shared" si="7"/>
        <v>15.350000000000001</v>
      </c>
      <c r="J61" s="163">
        <f t="shared" si="7"/>
        <v>14.346153846153847</v>
      </c>
      <c r="K61" s="172">
        <f t="shared" si="7"/>
        <v>13.899999999999999</v>
      </c>
      <c r="L61" s="286"/>
    </row>
    <row r="62" spans="1:12" ht="15" customHeight="1">
      <c r="A62" s="55"/>
      <c r="B62" s="282"/>
      <c r="C62" s="87">
        <f t="shared" si="8"/>
        <v>-4.5</v>
      </c>
      <c r="D62" s="27">
        <f t="shared" si="4"/>
        <v>23.19230769230769</v>
      </c>
      <c r="E62" s="27">
        <f t="shared" si="4"/>
        <v>22.038461538461533</v>
      </c>
      <c r="F62" s="93">
        <f t="shared" si="4"/>
        <v>19.730769230769234</v>
      </c>
      <c r="G62" s="163">
        <f t="shared" si="7"/>
        <v>18</v>
      </c>
      <c r="H62" s="27">
        <f t="shared" si="7"/>
        <v>16.5</v>
      </c>
      <c r="I62" s="93">
        <f t="shared" si="7"/>
        <v>15</v>
      </c>
      <c r="J62" s="163">
        <f t="shared" si="7"/>
        <v>13.961538461538463</v>
      </c>
      <c r="K62" s="172">
        <f t="shared" si="7"/>
        <v>13.5</v>
      </c>
      <c r="L62" s="286"/>
    </row>
    <row r="63" spans="1:12" ht="15" customHeight="1">
      <c r="A63" s="55"/>
      <c r="B63" s="282"/>
      <c r="C63" s="88">
        <f t="shared" si="8"/>
        <v>-5.5</v>
      </c>
      <c r="D63" s="28">
        <f aca="true" t="shared" si="9" ref="D63:F78">(D$35*($D$29-$C63))/100+$C63</f>
        <v>23.115384615384613</v>
      </c>
      <c r="E63" s="28">
        <f t="shared" si="9"/>
        <v>21.92307692307692</v>
      </c>
      <c r="F63" s="94">
        <f t="shared" si="9"/>
        <v>19.538461538461537</v>
      </c>
      <c r="G63" s="164">
        <f t="shared" si="7"/>
        <v>17.75</v>
      </c>
      <c r="H63" s="28">
        <f t="shared" si="7"/>
        <v>16.2</v>
      </c>
      <c r="I63" s="94">
        <f t="shared" si="7"/>
        <v>14.649999999999999</v>
      </c>
      <c r="J63" s="164">
        <f t="shared" si="7"/>
        <v>13.57692307692308</v>
      </c>
      <c r="K63" s="173">
        <f t="shared" si="7"/>
        <v>13.100000000000001</v>
      </c>
      <c r="L63" s="286"/>
    </row>
    <row r="64" spans="1:12" ht="15" customHeight="1">
      <c r="A64" s="55"/>
      <c r="B64" s="282"/>
      <c r="C64" s="87">
        <f t="shared" si="8"/>
        <v>-6.5</v>
      </c>
      <c r="D64" s="27">
        <f t="shared" si="9"/>
        <v>23.038461538461537</v>
      </c>
      <c r="E64" s="27">
        <f t="shared" si="9"/>
        <v>21.807692307692307</v>
      </c>
      <c r="F64" s="93">
        <f t="shared" si="9"/>
        <v>19.346153846153847</v>
      </c>
      <c r="G64" s="163">
        <f t="shared" si="7"/>
        <v>17.5</v>
      </c>
      <c r="H64" s="27">
        <f t="shared" si="7"/>
        <v>15.899999999999999</v>
      </c>
      <c r="I64" s="93">
        <f t="shared" si="7"/>
        <v>14.3</v>
      </c>
      <c r="J64" s="163">
        <f t="shared" si="7"/>
        <v>13.192307692307693</v>
      </c>
      <c r="K64" s="172">
        <f t="shared" si="7"/>
        <v>12.7</v>
      </c>
      <c r="L64" s="286"/>
    </row>
    <row r="65" spans="1:12" ht="15" customHeight="1">
      <c r="A65" s="55"/>
      <c r="B65" s="282"/>
      <c r="C65" s="87">
        <f t="shared" si="8"/>
        <v>-7.5</v>
      </c>
      <c r="D65" s="27">
        <f t="shared" si="9"/>
        <v>22.961538461538463</v>
      </c>
      <c r="E65" s="27">
        <f t="shared" si="9"/>
        <v>21.69230769230769</v>
      </c>
      <c r="F65" s="93">
        <f t="shared" si="9"/>
        <v>19.153846153846157</v>
      </c>
      <c r="G65" s="163">
        <f t="shared" si="7"/>
        <v>17.25</v>
      </c>
      <c r="H65" s="27">
        <f t="shared" si="7"/>
        <v>15.600000000000001</v>
      </c>
      <c r="I65" s="93">
        <f t="shared" si="7"/>
        <v>13.95</v>
      </c>
      <c r="J65" s="163">
        <f t="shared" si="7"/>
        <v>12.807692307692307</v>
      </c>
      <c r="K65" s="172">
        <f t="shared" si="7"/>
        <v>12.3</v>
      </c>
      <c r="L65" s="286"/>
    </row>
    <row r="66" spans="1:12" ht="15" customHeight="1">
      <c r="A66" s="55"/>
      <c r="B66" s="282"/>
      <c r="C66" s="87">
        <f t="shared" si="8"/>
        <v>-8.5</v>
      </c>
      <c r="D66" s="27">
        <f t="shared" si="9"/>
        <v>22.884615384615387</v>
      </c>
      <c r="E66" s="27">
        <f t="shared" si="9"/>
        <v>21.576923076923077</v>
      </c>
      <c r="F66" s="93">
        <f t="shared" si="9"/>
        <v>18.961538461538463</v>
      </c>
      <c r="G66" s="163">
        <f t="shared" si="7"/>
        <v>17</v>
      </c>
      <c r="H66" s="27">
        <f t="shared" si="7"/>
        <v>15.3</v>
      </c>
      <c r="I66" s="93">
        <f t="shared" si="7"/>
        <v>13.600000000000001</v>
      </c>
      <c r="J66" s="163">
        <f t="shared" si="7"/>
        <v>12.423076923076923</v>
      </c>
      <c r="K66" s="172">
        <f t="shared" si="7"/>
        <v>11.899999999999999</v>
      </c>
      <c r="L66" s="286"/>
    </row>
    <row r="67" spans="1:12" ht="15" customHeight="1">
      <c r="A67" s="55"/>
      <c r="B67" s="282"/>
      <c r="C67" s="87">
        <f t="shared" si="8"/>
        <v>-9.5</v>
      </c>
      <c r="D67" s="27">
        <f t="shared" si="9"/>
        <v>22.807692307692307</v>
      </c>
      <c r="E67" s="27">
        <f t="shared" si="9"/>
        <v>21.461538461538456</v>
      </c>
      <c r="F67" s="93">
        <f t="shared" si="9"/>
        <v>18.76923076923077</v>
      </c>
      <c r="G67" s="163">
        <f t="shared" si="7"/>
        <v>16.75</v>
      </c>
      <c r="H67" s="27">
        <f t="shared" si="7"/>
        <v>15</v>
      </c>
      <c r="I67" s="93">
        <f t="shared" si="7"/>
        <v>13.25</v>
      </c>
      <c r="J67" s="163">
        <f t="shared" si="7"/>
        <v>12.038461538461537</v>
      </c>
      <c r="K67" s="172">
        <f t="shared" si="7"/>
        <v>11.5</v>
      </c>
      <c r="L67" s="286"/>
    </row>
    <row r="68" spans="1:12" ht="15" customHeight="1">
      <c r="A68" s="55"/>
      <c r="B68" s="282"/>
      <c r="C68" s="88">
        <f t="shared" si="8"/>
        <v>-10.5</v>
      </c>
      <c r="D68" s="28">
        <f t="shared" si="9"/>
        <v>22.730769230769226</v>
      </c>
      <c r="E68" s="28">
        <f t="shared" si="9"/>
        <v>21.346153846153843</v>
      </c>
      <c r="F68" s="94">
        <f t="shared" si="9"/>
        <v>18.576923076923077</v>
      </c>
      <c r="G68" s="164">
        <f aca="true" t="shared" si="10" ref="G68:K78">(G$35*($D$29-$C68))/100+$C68</f>
        <v>16.5</v>
      </c>
      <c r="H68" s="28">
        <f t="shared" si="10"/>
        <v>14.7</v>
      </c>
      <c r="I68" s="94">
        <f t="shared" si="10"/>
        <v>12.899999999999999</v>
      </c>
      <c r="J68" s="164">
        <f t="shared" si="10"/>
        <v>11.653846153846153</v>
      </c>
      <c r="K68" s="173">
        <f t="shared" si="10"/>
        <v>11.100000000000001</v>
      </c>
      <c r="L68" s="286"/>
    </row>
    <row r="69" spans="1:12" ht="15" customHeight="1">
      <c r="A69" s="55"/>
      <c r="B69" s="282"/>
      <c r="C69" s="87">
        <f t="shared" si="8"/>
        <v>-11.5</v>
      </c>
      <c r="D69" s="27">
        <f t="shared" si="9"/>
        <v>22.653846153846153</v>
      </c>
      <c r="E69" s="27">
        <f t="shared" si="9"/>
        <v>21.230769230769226</v>
      </c>
      <c r="F69" s="93">
        <f t="shared" si="9"/>
        <v>18.384615384615387</v>
      </c>
      <c r="G69" s="163">
        <f t="shared" si="10"/>
        <v>16.25</v>
      </c>
      <c r="H69" s="27">
        <f t="shared" si="10"/>
        <v>14.399999999999999</v>
      </c>
      <c r="I69" s="93">
        <f t="shared" si="10"/>
        <v>12.55</v>
      </c>
      <c r="J69" s="163">
        <f t="shared" si="10"/>
        <v>11.26923076923077</v>
      </c>
      <c r="K69" s="172">
        <f t="shared" si="10"/>
        <v>10.7</v>
      </c>
      <c r="L69" s="286"/>
    </row>
    <row r="70" spans="1:12" ht="15" customHeight="1">
      <c r="A70" s="55"/>
      <c r="B70" s="282"/>
      <c r="C70" s="87">
        <f t="shared" si="8"/>
        <v>-12.5</v>
      </c>
      <c r="D70" s="27">
        <f t="shared" si="9"/>
        <v>22.576923076923073</v>
      </c>
      <c r="E70" s="27">
        <f t="shared" si="9"/>
        <v>21.115384615384613</v>
      </c>
      <c r="F70" s="93">
        <f t="shared" si="9"/>
        <v>18.192307692307693</v>
      </c>
      <c r="G70" s="163">
        <f t="shared" si="10"/>
        <v>16</v>
      </c>
      <c r="H70" s="27">
        <f t="shared" si="10"/>
        <v>14.100000000000001</v>
      </c>
      <c r="I70" s="93">
        <f t="shared" si="10"/>
        <v>12.2</v>
      </c>
      <c r="J70" s="163">
        <f t="shared" si="10"/>
        <v>10.884615384615387</v>
      </c>
      <c r="K70" s="172">
        <f t="shared" si="10"/>
        <v>10.3</v>
      </c>
      <c r="L70" s="286"/>
    </row>
    <row r="71" spans="1:12" ht="15" customHeight="1">
      <c r="A71" s="55"/>
      <c r="B71" s="282"/>
      <c r="C71" s="87">
        <f t="shared" si="8"/>
        <v>-13.5</v>
      </c>
      <c r="D71" s="27">
        <f t="shared" si="9"/>
        <v>22.5</v>
      </c>
      <c r="E71" s="27">
        <f t="shared" si="9"/>
        <v>20.999999999999993</v>
      </c>
      <c r="F71" s="93">
        <f t="shared" si="9"/>
        <v>18</v>
      </c>
      <c r="G71" s="163">
        <f t="shared" si="10"/>
        <v>15.75</v>
      </c>
      <c r="H71" s="27">
        <f t="shared" si="10"/>
        <v>13.8</v>
      </c>
      <c r="I71" s="93">
        <f t="shared" si="10"/>
        <v>11.850000000000001</v>
      </c>
      <c r="J71" s="163">
        <f t="shared" si="10"/>
        <v>10.5</v>
      </c>
      <c r="K71" s="172">
        <f t="shared" si="10"/>
        <v>9.899999999999999</v>
      </c>
      <c r="L71" s="286"/>
    </row>
    <row r="72" spans="1:12" ht="15" customHeight="1">
      <c r="A72" s="55"/>
      <c r="B72" s="282"/>
      <c r="C72" s="87">
        <f t="shared" si="8"/>
        <v>-14.5</v>
      </c>
      <c r="D72" s="27">
        <f t="shared" si="9"/>
        <v>22.423076923076927</v>
      </c>
      <c r="E72" s="27">
        <f t="shared" si="9"/>
        <v>20.88461538461538</v>
      </c>
      <c r="F72" s="93">
        <f t="shared" si="9"/>
        <v>17.807692307692307</v>
      </c>
      <c r="G72" s="163">
        <f t="shared" si="10"/>
        <v>15.5</v>
      </c>
      <c r="H72" s="27">
        <f t="shared" si="10"/>
        <v>13.5</v>
      </c>
      <c r="I72" s="93">
        <f t="shared" si="10"/>
        <v>11.5</v>
      </c>
      <c r="J72" s="163">
        <f t="shared" si="10"/>
        <v>10.115384615384613</v>
      </c>
      <c r="K72" s="172">
        <f t="shared" si="10"/>
        <v>9.5</v>
      </c>
      <c r="L72" s="286"/>
    </row>
    <row r="73" spans="1:12" ht="15" customHeight="1">
      <c r="A73" s="55"/>
      <c r="B73" s="282"/>
      <c r="C73" s="88">
        <f t="shared" si="8"/>
        <v>-15.5</v>
      </c>
      <c r="D73" s="28">
        <f t="shared" si="9"/>
        <v>22.346153846153847</v>
      </c>
      <c r="E73" s="28">
        <f t="shared" si="9"/>
        <v>20.769230769230766</v>
      </c>
      <c r="F73" s="94">
        <f t="shared" si="9"/>
        <v>17.61538461538462</v>
      </c>
      <c r="G73" s="164">
        <f t="shared" si="10"/>
        <v>15.25</v>
      </c>
      <c r="H73" s="28">
        <f t="shared" si="10"/>
        <v>13.2</v>
      </c>
      <c r="I73" s="94">
        <f t="shared" si="10"/>
        <v>11.149999999999999</v>
      </c>
      <c r="J73" s="164">
        <f t="shared" si="10"/>
        <v>9.730769230769234</v>
      </c>
      <c r="K73" s="173">
        <f t="shared" si="10"/>
        <v>9.100000000000001</v>
      </c>
      <c r="L73" s="286"/>
    </row>
    <row r="74" spans="1:12" ht="15" customHeight="1">
      <c r="A74" s="55"/>
      <c r="B74" s="282"/>
      <c r="C74" s="87">
        <f t="shared" si="8"/>
        <v>-16.5</v>
      </c>
      <c r="D74" s="27">
        <f t="shared" si="9"/>
        <v>22.269230769230766</v>
      </c>
      <c r="E74" s="27">
        <f t="shared" si="9"/>
        <v>20.653846153846153</v>
      </c>
      <c r="F74" s="93">
        <f t="shared" si="9"/>
        <v>17.423076923076927</v>
      </c>
      <c r="G74" s="163">
        <f t="shared" si="10"/>
        <v>15</v>
      </c>
      <c r="H74" s="27">
        <f t="shared" si="10"/>
        <v>12.899999999999999</v>
      </c>
      <c r="I74" s="93">
        <f t="shared" si="10"/>
        <v>10.8</v>
      </c>
      <c r="J74" s="163">
        <f t="shared" si="10"/>
        <v>9.346153846153847</v>
      </c>
      <c r="K74" s="172">
        <f t="shared" si="10"/>
        <v>8.7</v>
      </c>
      <c r="L74" s="286"/>
    </row>
    <row r="75" spans="1:12" ht="15" customHeight="1">
      <c r="A75" s="55"/>
      <c r="B75" s="282"/>
      <c r="C75" s="87">
        <f t="shared" si="8"/>
        <v>-17.5</v>
      </c>
      <c r="D75" s="27">
        <f t="shared" si="9"/>
        <v>22.192307692307693</v>
      </c>
      <c r="E75" s="27">
        <f t="shared" si="9"/>
        <v>20.538461538461533</v>
      </c>
      <c r="F75" s="93">
        <f t="shared" si="9"/>
        <v>17.230769230769234</v>
      </c>
      <c r="G75" s="163">
        <f t="shared" si="10"/>
        <v>14.75</v>
      </c>
      <c r="H75" s="27">
        <f t="shared" si="10"/>
        <v>12.600000000000001</v>
      </c>
      <c r="I75" s="93">
        <f t="shared" si="10"/>
        <v>10.45</v>
      </c>
      <c r="J75" s="163">
        <f t="shared" si="10"/>
        <v>8.961538461538463</v>
      </c>
      <c r="K75" s="172">
        <f t="shared" si="10"/>
        <v>8.3</v>
      </c>
      <c r="L75" s="286"/>
    </row>
    <row r="76" spans="1:12" ht="15" customHeight="1">
      <c r="A76" s="55"/>
      <c r="B76" s="282"/>
      <c r="C76" s="87">
        <f t="shared" si="8"/>
        <v>-18.5</v>
      </c>
      <c r="D76" s="27">
        <f t="shared" si="9"/>
        <v>22.115384615384613</v>
      </c>
      <c r="E76" s="27">
        <f t="shared" si="9"/>
        <v>20.42307692307692</v>
      </c>
      <c r="F76" s="93">
        <f t="shared" si="9"/>
        <v>17.03846153846154</v>
      </c>
      <c r="G76" s="163">
        <f t="shared" si="10"/>
        <v>14.5</v>
      </c>
      <c r="H76" s="27">
        <f t="shared" si="10"/>
        <v>12.3</v>
      </c>
      <c r="I76" s="93">
        <f t="shared" si="10"/>
        <v>10.100000000000001</v>
      </c>
      <c r="J76" s="163">
        <f t="shared" si="10"/>
        <v>8.576923076923077</v>
      </c>
      <c r="K76" s="172">
        <f t="shared" si="10"/>
        <v>7.899999999999999</v>
      </c>
      <c r="L76" s="286"/>
    </row>
    <row r="77" spans="1:12" ht="15" customHeight="1">
      <c r="A77" s="55"/>
      <c r="B77" s="282"/>
      <c r="C77" s="87">
        <f t="shared" si="8"/>
        <v>-19.5</v>
      </c>
      <c r="D77" s="27">
        <f t="shared" si="9"/>
        <v>22.038461538461533</v>
      </c>
      <c r="E77" s="27">
        <f t="shared" si="9"/>
        <v>20.307692307692307</v>
      </c>
      <c r="F77" s="93">
        <f t="shared" si="9"/>
        <v>16.846153846153847</v>
      </c>
      <c r="G77" s="163">
        <f t="shared" si="10"/>
        <v>14.25</v>
      </c>
      <c r="H77" s="27">
        <f t="shared" si="10"/>
        <v>12</v>
      </c>
      <c r="I77" s="93">
        <f t="shared" si="10"/>
        <v>9.75</v>
      </c>
      <c r="J77" s="163">
        <f t="shared" si="10"/>
        <v>8.192307692307693</v>
      </c>
      <c r="K77" s="172">
        <f t="shared" si="10"/>
        <v>7.5</v>
      </c>
      <c r="L77" s="286"/>
    </row>
    <row r="78" spans="1:12" ht="15" customHeight="1" thickBot="1">
      <c r="A78" s="56"/>
      <c r="B78" s="284"/>
      <c r="C78" s="91">
        <f t="shared" si="8"/>
        <v>-20.5</v>
      </c>
      <c r="D78" s="25">
        <f t="shared" si="9"/>
        <v>21.96153846153846</v>
      </c>
      <c r="E78" s="25">
        <f t="shared" si="9"/>
        <v>20.192307692307686</v>
      </c>
      <c r="F78" s="97">
        <f t="shared" si="9"/>
        <v>16.65384615384616</v>
      </c>
      <c r="G78" s="168">
        <f t="shared" si="10"/>
        <v>14</v>
      </c>
      <c r="H78" s="25">
        <f t="shared" si="10"/>
        <v>11.700000000000003</v>
      </c>
      <c r="I78" s="97">
        <f t="shared" si="10"/>
        <v>9.399999999999999</v>
      </c>
      <c r="J78" s="168">
        <f t="shared" si="10"/>
        <v>7.80769230769231</v>
      </c>
      <c r="K78" s="177">
        <f t="shared" si="10"/>
        <v>7.100000000000001</v>
      </c>
      <c r="L78" s="288"/>
    </row>
  </sheetData>
  <sheetProtection password="D7AC" sheet="1" objects="1" scenarios="1"/>
  <mergeCells count="13">
    <mergeCell ref="T3:V3"/>
    <mergeCell ref="D40:K40"/>
    <mergeCell ref="D41:K41"/>
    <mergeCell ref="B43:B78"/>
    <mergeCell ref="L43:L78"/>
    <mergeCell ref="H28:I28"/>
    <mergeCell ref="O4:P4"/>
    <mergeCell ref="T4:U4"/>
    <mergeCell ref="H27:J27"/>
    <mergeCell ref="G2:K2"/>
    <mergeCell ref="G3:K3"/>
    <mergeCell ref="O3:Q3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T8" sqref="T8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421875" style="0" customWidth="1"/>
    <col min="5" max="11" width="5.7109375" style="0" customWidth="1"/>
    <col min="12" max="12" width="4.57421875" style="0" customWidth="1"/>
    <col min="13" max="13" width="6.8515625" style="0" customWidth="1"/>
    <col min="14" max="14" width="26.140625" style="0" customWidth="1"/>
    <col min="15" max="17" width="6.7109375" style="0" customWidth="1"/>
    <col min="18" max="18" width="12.140625" style="0" customWidth="1"/>
    <col min="19" max="19" width="6.7109375" style="0" customWidth="1"/>
    <col min="20" max="22" width="7.7109375" style="0" customWidth="1"/>
  </cols>
  <sheetData>
    <row r="1" ht="12.75">
      <c r="M1" s="258"/>
    </row>
    <row r="2" spans="1:14" ht="20.25">
      <c r="A2" s="84" t="str">
        <f>'TI Asumisterveysohje 2003'!A27</f>
        <v>Kohde RL115 2005:</v>
      </c>
      <c r="B2" s="14"/>
      <c r="D2" s="113" t="s">
        <v>17</v>
      </c>
      <c r="H2" s="294">
        <f>'TI Asumisterveysohje 2003'!H27</f>
        <v>38372</v>
      </c>
      <c r="I2" s="294"/>
      <c r="J2" s="294"/>
      <c r="M2" s="258"/>
      <c r="N2" s="121" t="s">
        <v>81</v>
      </c>
    </row>
    <row r="3" spans="1:22" ht="16.5" thickBot="1">
      <c r="A3" s="3" t="str">
        <f>'TI Asumisterveysohje 2003'!A28</f>
        <v>Vantaan kaupunki: Hakunilan uimahalli, PUKUH</v>
      </c>
      <c r="G3" s="207" t="s">
        <v>92</v>
      </c>
      <c r="H3" s="289">
        <f>'TI Asumisterveysohje 2003'!H28</f>
        <v>0.4166666666666667</v>
      </c>
      <c r="I3" s="289"/>
      <c r="M3" s="258"/>
      <c r="N3" s="115" t="s">
        <v>83</v>
      </c>
      <c r="U3" s="69"/>
      <c r="V3" s="69"/>
    </row>
    <row r="4" spans="1:17" ht="20.25" thickBot="1">
      <c r="A4" s="1" t="s">
        <v>1</v>
      </c>
      <c r="B4" s="1"/>
      <c r="C4" s="65" t="s">
        <v>43</v>
      </c>
      <c r="D4" s="66">
        <f>'TI Asumisterveysohje 2003'!D29</f>
        <v>25.5</v>
      </c>
      <c r="E4" s="67" t="s">
        <v>44</v>
      </c>
      <c r="G4" s="114" t="s">
        <v>61</v>
      </c>
      <c r="H4" s="69"/>
      <c r="I4" s="69"/>
      <c r="J4" s="69"/>
      <c r="K4" s="69"/>
      <c r="L4" s="69"/>
      <c r="M4" s="258"/>
      <c r="N4" s="106" t="s">
        <v>11</v>
      </c>
      <c r="O4" s="132" t="s">
        <v>66</v>
      </c>
      <c r="P4" s="133"/>
      <c r="Q4" s="134"/>
    </row>
    <row r="5" spans="1:20" ht="19.5">
      <c r="A5" s="1" t="s">
        <v>21</v>
      </c>
      <c r="B5" s="1"/>
      <c r="C5" s="2" t="s">
        <v>45</v>
      </c>
      <c r="D5" s="70">
        <f>'TI Asumisterveysohje 2003'!D30</f>
        <v>21.3</v>
      </c>
      <c r="E5" s="71" t="s">
        <v>4</v>
      </c>
      <c r="F5" s="72"/>
      <c r="G5" s="69"/>
      <c r="H5" s="69"/>
      <c r="I5" s="69"/>
      <c r="J5" s="69"/>
      <c r="K5" s="69"/>
      <c r="L5" s="69"/>
      <c r="M5" s="258"/>
      <c r="N5" s="105" t="s">
        <v>62</v>
      </c>
      <c r="O5" s="246">
        <f>$D$4-0.14*($D$4-$D$8)*0.28</f>
        <v>24.4808</v>
      </c>
      <c r="P5" s="136" t="s">
        <v>44</v>
      </c>
      <c r="T5" s="207" t="s">
        <v>98</v>
      </c>
    </row>
    <row r="6" spans="1:20" ht="19.5">
      <c r="A6" s="1" t="s">
        <v>22</v>
      </c>
      <c r="B6" s="1"/>
      <c r="C6" s="73" t="s">
        <v>46</v>
      </c>
      <c r="D6" s="104">
        <f>'TI Asumisterveysohje 2003'!D31</f>
        <v>1.8</v>
      </c>
      <c r="E6" s="74" t="s">
        <v>44</v>
      </c>
      <c r="F6" s="75"/>
      <c r="M6" s="258"/>
      <c r="N6" s="105" t="s">
        <v>63</v>
      </c>
      <c r="O6" s="247">
        <f>$D$4-0.14*($D$4-$D$8)*0.22</f>
        <v>24.6992</v>
      </c>
      <c r="P6" s="138" t="s">
        <v>44</v>
      </c>
      <c r="T6" s="85" t="s">
        <v>18</v>
      </c>
    </row>
    <row r="7" spans="1:20" ht="20.25" thickBot="1">
      <c r="A7" s="1" t="s">
        <v>23</v>
      </c>
      <c r="B7" s="1"/>
      <c r="C7" s="2" t="s">
        <v>47</v>
      </c>
      <c r="D7" s="70">
        <f>'TI Asumisterveysohje 2003'!D32</f>
        <v>5.1</v>
      </c>
      <c r="E7" s="71" t="s">
        <v>48</v>
      </c>
      <c r="F7" s="72"/>
      <c r="M7" s="258"/>
      <c r="N7" s="105" t="s">
        <v>64</v>
      </c>
      <c r="O7" s="248">
        <f>$D$4-0.14*($D$4-$D$8)*0.36</f>
        <v>24.1896</v>
      </c>
      <c r="P7" s="140" t="s">
        <v>44</v>
      </c>
      <c r="Q7" s="85"/>
      <c r="T7" s="116" t="s">
        <v>99</v>
      </c>
    </row>
    <row r="8" spans="1:20" ht="20.25" thickBot="1">
      <c r="A8" s="1" t="s">
        <v>2</v>
      </c>
      <c r="B8" s="1"/>
      <c r="C8" s="76" t="s">
        <v>49</v>
      </c>
      <c r="D8" s="77">
        <f>'TI Asumisterveysohje 2003'!D33</f>
        <v>-0.5</v>
      </c>
      <c r="E8" s="78" t="s">
        <v>44</v>
      </c>
      <c r="F8" s="68"/>
      <c r="G8" s="69"/>
      <c r="M8" s="258"/>
      <c r="N8" s="115" t="s">
        <v>84</v>
      </c>
      <c r="Q8" s="85"/>
      <c r="T8" s="116" t="s">
        <v>97</v>
      </c>
    </row>
    <row r="9" spans="3:20" ht="18.75" thickBot="1">
      <c r="C9" s="69"/>
      <c r="D9" s="69"/>
      <c r="E9" s="69"/>
      <c r="F9" s="69"/>
      <c r="G9" s="69"/>
      <c r="H9" s="69"/>
      <c r="I9" s="69"/>
      <c r="J9" s="69"/>
      <c r="K9" s="69"/>
      <c r="L9" s="69"/>
      <c r="M9" s="259"/>
      <c r="N9" s="106" t="s">
        <v>11</v>
      </c>
      <c r="O9" s="132" t="s">
        <v>65</v>
      </c>
      <c r="P9" s="133"/>
      <c r="Q9" s="134"/>
      <c r="T9" s="85"/>
    </row>
    <row r="10" spans="1:20" ht="18.75" thickBot="1">
      <c r="A10" s="1" t="s">
        <v>0</v>
      </c>
      <c r="B10" s="1"/>
      <c r="C10" s="73" t="s">
        <v>12</v>
      </c>
      <c r="D10" s="79">
        <f>'TI Asumisterveysohje 2003'!D35</f>
        <v>92.3076923076923</v>
      </c>
      <c r="E10" s="80">
        <f>'TI Asumisterveysohje 2003'!E35</f>
        <v>88.46153846153845</v>
      </c>
      <c r="F10" s="182">
        <f>'TI Asumisterveysohje 2003'!F35</f>
        <v>80.76923076923077</v>
      </c>
      <c r="G10" s="184">
        <v>75</v>
      </c>
      <c r="H10" s="183">
        <v>70</v>
      </c>
      <c r="I10" s="179">
        <v>65</v>
      </c>
      <c r="J10" s="181">
        <f>'TI Asumisterveysohje 2003'!J35</f>
        <v>61.53846153846154</v>
      </c>
      <c r="K10" s="180">
        <v>60</v>
      </c>
      <c r="L10" s="81" t="s">
        <v>4</v>
      </c>
      <c r="M10" s="258"/>
      <c r="N10" s="105" t="s">
        <v>62</v>
      </c>
      <c r="O10" s="252">
        <f>$D$4-0.13*($D$4-$D$8)*0.25</f>
        <v>24.655</v>
      </c>
      <c r="P10" s="136" t="s">
        <v>44</v>
      </c>
      <c r="Q10" s="85"/>
      <c r="T10" s="85"/>
    </row>
    <row r="11" spans="3:20" ht="18.75" thickBo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58"/>
      <c r="N11" s="105" t="s">
        <v>63</v>
      </c>
      <c r="O11" s="253">
        <f>$D$4-0.13*($D$4-$D$8)*0.16</f>
        <v>24.9592</v>
      </c>
      <c r="P11" s="138" t="s">
        <v>44</v>
      </c>
      <c r="Q11" s="85"/>
      <c r="T11" s="85" t="s">
        <v>20</v>
      </c>
    </row>
    <row r="12" spans="1:20" ht="20.25" thickBot="1">
      <c r="A12" s="1" t="s">
        <v>24</v>
      </c>
      <c r="B12" s="1"/>
      <c r="C12" s="82" t="s">
        <v>50</v>
      </c>
      <c r="D12" s="79">
        <f aca="true" t="shared" si="0" ref="D12:K12">(D10*($D4-$D8))/100+$D8</f>
        <v>23.5</v>
      </c>
      <c r="E12" s="80">
        <f t="shared" si="0"/>
        <v>22.5</v>
      </c>
      <c r="F12" s="182">
        <f t="shared" si="0"/>
        <v>20.5</v>
      </c>
      <c r="G12" s="186">
        <f t="shared" si="0"/>
        <v>19</v>
      </c>
      <c r="H12" s="185">
        <f t="shared" si="0"/>
        <v>17.7</v>
      </c>
      <c r="I12" s="187">
        <f t="shared" si="0"/>
        <v>16.4</v>
      </c>
      <c r="J12" s="181">
        <f t="shared" si="0"/>
        <v>15.5</v>
      </c>
      <c r="K12" s="188">
        <f t="shared" si="0"/>
        <v>15.1</v>
      </c>
      <c r="L12" s="83" t="s">
        <v>44</v>
      </c>
      <c r="M12" s="258"/>
      <c r="N12" s="105" t="s">
        <v>64</v>
      </c>
      <c r="O12" s="254">
        <f>$D$4-0.13*($D$4-$D$8)*0.25</f>
        <v>24.655</v>
      </c>
      <c r="P12" s="140" t="s">
        <v>44</v>
      </c>
      <c r="Q12" s="85"/>
      <c r="T12" s="85" t="s">
        <v>19</v>
      </c>
    </row>
    <row r="13" ht="12.75">
      <c r="M13" s="258"/>
    </row>
    <row r="14" ht="13.5" thickBot="1">
      <c r="M14" s="258"/>
    </row>
    <row r="15" spans="1:10" ht="27" customHeight="1" thickBot="1">
      <c r="A15" s="24" t="s">
        <v>32</v>
      </c>
      <c r="B15" s="53"/>
      <c r="C15" s="58"/>
      <c r="D15" s="295" t="s">
        <v>96</v>
      </c>
      <c r="E15" s="274"/>
      <c r="F15" s="274"/>
      <c r="G15" s="274"/>
      <c r="H15" s="274"/>
      <c r="I15" s="274"/>
      <c r="J15" s="275"/>
    </row>
    <row r="16" spans="1:11" ht="15" customHeight="1" thickBot="1">
      <c r="A16" s="59" t="s">
        <v>42</v>
      </c>
      <c r="B16" s="102">
        <f>D4</f>
        <v>25.5</v>
      </c>
      <c r="C16" s="103" t="s">
        <v>9</v>
      </c>
      <c r="D16" s="296" t="str">
        <f>N3</f>
        <v>RakMK C3  ( 1985 )</v>
      </c>
      <c r="E16" s="263"/>
      <c r="F16" s="264"/>
      <c r="H16" s="296" t="str">
        <f>N8</f>
        <v>RakMK C3  ( 2003 )</v>
      </c>
      <c r="I16" s="263"/>
      <c r="J16" s="264"/>
      <c r="K16" s="122"/>
    </row>
    <row r="17" spans="1:11" ht="51" customHeight="1" thickBot="1">
      <c r="A17" s="60"/>
      <c r="B17" s="54"/>
      <c r="C17" s="47" t="s">
        <v>41</v>
      </c>
      <c r="D17" s="211" t="s">
        <v>93</v>
      </c>
      <c r="E17" s="212" t="s">
        <v>94</v>
      </c>
      <c r="F17" s="213" t="s">
        <v>95</v>
      </c>
      <c r="G17" s="214"/>
      <c r="H17" s="211" t="s">
        <v>93</v>
      </c>
      <c r="I17" s="212" t="s">
        <v>94</v>
      </c>
      <c r="J17" s="213" t="s">
        <v>95</v>
      </c>
      <c r="K17" s="122"/>
    </row>
    <row r="18" spans="1:10" ht="15" customHeight="1">
      <c r="A18" s="55"/>
      <c r="B18" s="281" t="s">
        <v>53</v>
      </c>
      <c r="C18" s="171">
        <f aca="true" t="shared" si="1" ref="C18:C32">C19+1</f>
        <v>14.5</v>
      </c>
      <c r="D18" s="217">
        <f aca="true" t="shared" si="2" ref="D18:D32">$D$4-0.14*($D$4-$C18)*0.28</f>
        <v>25.0688</v>
      </c>
      <c r="E18" s="218">
        <f aca="true" t="shared" si="3" ref="E18:E32">$D$4-0.14*($D$4-$C18)*0.22</f>
        <v>25.1612</v>
      </c>
      <c r="F18" s="219">
        <f aca="true" t="shared" si="4" ref="F18:F32">$D$4-0.14*($D$4-$C18)*0.36</f>
        <v>24.9456</v>
      </c>
      <c r="G18" s="171"/>
      <c r="H18" s="227">
        <f aca="true" t="shared" si="5" ref="H18:H32">$D$4-0.13*($D$4-$C18)*0.25</f>
        <v>25.1425</v>
      </c>
      <c r="I18" s="218">
        <f aca="true" t="shared" si="6" ref="I18:I32">$D$4-0.13*($D$4-$C18)*0.16</f>
        <v>25.2712</v>
      </c>
      <c r="J18" s="228">
        <f aca="true" t="shared" si="7" ref="J18:J32">$D$4-0.13*($D$4-$C18)*0.25</f>
        <v>25.1425</v>
      </c>
    </row>
    <row r="19" spans="1:10" ht="15" customHeight="1">
      <c r="A19" s="55"/>
      <c r="B19" s="282"/>
      <c r="C19" s="172">
        <f t="shared" si="1"/>
        <v>13.5</v>
      </c>
      <c r="D19" s="220">
        <f t="shared" si="2"/>
        <v>25.0296</v>
      </c>
      <c r="E19" s="210">
        <f t="shared" si="3"/>
        <v>25.1304</v>
      </c>
      <c r="F19" s="221">
        <f t="shared" si="4"/>
        <v>24.8952</v>
      </c>
      <c r="G19" s="172"/>
      <c r="H19" s="229">
        <f t="shared" si="5"/>
        <v>25.11</v>
      </c>
      <c r="I19" s="210">
        <f t="shared" si="6"/>
        <v>25.2504</v>
      </c>
      <c r="J19" s="230">
        <f t="shared" si="7"/>
        <v>25.11</v>
      </c>
    </row>
    <row r="20" spans="1:10" ht="15" customHeight="1">
      <c r="A20" s="55"/>
      <c r="B20" s="282"/>
      <c r="C20" s="172">
        <f t="shared" si="1"/>
        <v>12.5</v>
      </c>
      <c r="D20" s="220">
        <f t="shared" si="2"/>
        <v>24.9904</v>
      </c>
      <c r="E20" s="210">
        <f t="shared" si="3"/>
        <v>25.0996</v>
      </c>
      <c r="F20" s="221">
        <f t="shared" si="4"/>
        <v>24.8448</v>
      </c>
      <c r="G20" s="172"/>
      <c r="H20" s="229">
        <f t="shared" si="5"/>
        <v>25.0775</v>
      </c>
      <c r="I20" s="210">
        <f t="shared" si="6"/>
        <v>25.2296</v>
      </c>
      <c r="J20" s="230">
        <f t="shared" si="7"/>
        <v>25.0775</v>
      </c>
    </row>
    <row r="21" spans="1:10" ht="15" customHeight="1">
      <c r="A21" s="55"/>
      <c r="B21" s="282"/>
      <c r="C21" s="172">
        <f t="shared" si="1"/>
        <v>11.5</v>
      </c>
      <c r="D21" s="220">
        <f t="shared" si="2"/>
        <v>24.9512</v>
      </c>
      <c r="E21" s="210">
        <f t="shared" si="3"/>
        <v>25.0688</v>
      </c>
      <c r="F21" s="221">
        <f t="shared" si="4"/>
        <v>24.7944</v>
      </c>
      <c r="G21" s="172"/>
      <c r="H21" s="229">
        <f t="shared" si="5"/>
        <v>25.045</v>
      </c>
      <c r="I21" s="210">
        <f t="shared" si="6"/>
        <v>25.2088</v>
      </c>
      <c r="J21" s="230">
        <f t="shared" si="7"/>
        <v>25.045</v>
      </c>
    </row>
    <row r="22" spans="1:10" ht="15" customHeight="1">
      <c r="A22" s="55"/>
      <c r="B22" s="282"/>
      <c r="C22" s="172">
        <f t="shared" si="1"/>
        <v>10.5</v>
      </c>
      <c r="D22" s="220">
        <f t="shared" si="2"/>
        <v>24.912</v>
      </c>
      <c r="E22" s="210">
        <f t="shared" si="3"/>
        <v>25.038</v>
      </c>
      <c r="F22" s="221">
        <f t="shared" si="4"/>
        <v>24.744</v>
      </c>
      <c r="G22" s="172"/>
      <c r="H22" s="229">
        <f t="shared" si="5"/>
        <v>25.0125</v>
      </c>
      <c r="I22" s="210">
        <f t="shared" si="6"/>
        <v>25.188</v>
      </c>
      <c r="J22" s="230">
        <f t="shared" si="7"/>
        <v>25.0125</v>
      </c>
    </row>
    <row r="23" spans="1:10" ht="15" customHeight="1">
      <c r="A23" s="55"/>
      <c r="B23" s="282"/>
      <c r="C23" s="173">
        <f t="shared" si="1"/>
        <v>9.5</v>
      </c>
      <c r="D23" s="222">
        <f t="shared" si="2"/>
        <v>24.8728</v>
      </c>
      <c r="E23" s="20">
        <f t="shared" si="3"/>
        <v>25.0072</v>
      </c>
      <c r="F23" s="223">
        <f t="shared" si="4"/>
        <v>24.6936</v>
      </c>
      <c r="G23" s="173"/>
      <c r="H23" s="231">
        <f t="shared" si="5"/>
        <v>24.98</v>
      </c>
      <c r="I23" s="20">
        <f t="shared" si="6"/>
        <v>25.1672</v>
      </c>
      <c r="J23" s="232">
        <f t="shared" si="7"/>
        <v>24.98</v>
      </c>
    </row>
    <row r="24" spans="1:10" ht="15" customHeight="1">
      <c r="A24" s="55"/>
      <c r="B24" s="282"/>
      <c r="C24" s="215">
        <f t="shared" si="1"/>
        <v>8.5</v>
      </c>
      <c r="D24" s="220">
        <f t="shared" si="2"/>
        <v>24.8336</v>
      </c>
      <c r="E24" s="210">
        <f t="shared" si="3"/>
        <v>24.976399999999998</v>
      </c>
      <c r="F24" s="221">
        <f t="shared" si="4"/>
        <v>24.6432</v>
      </c>
      <c r="G24" s="172"/>
      <c r="H24" s="229">
        <f t="shared" si="5"/>
        <v>24.9475</v>
      </c>
      <c r="I24" s="210">
        <f t="shared" si="6"/>
        <v>25.1464</v>
      </c>
      <c r="J24" s="230">
        <f t="shared" si="7"/>
        <v>24.9475</v>
      </c>
    </row>
    <row r="25" spans="1:10" ht="15" customHeight="1">
      <c r="A25" s="55"/>
      <c r="B25" s="282"/>
      <c r="C25" s="215">
        <f t="shared" si="1"/>
        <v>7.5</v>
      </c>
      <c r="D25" s="220">
        <f t="shared" si="2"/>
        <v>24.7944</v>
      </c>
      <c r="E25" s="210">
        <f t="shared" si="3"/>
        <v>24.9456</v>
      </c>
      <c r="F25" s="221">
        <f t="shared" si="4"/>
        <v>24.5928</v>
      </c>
      <c r="G25" s="172"/>
      <c r="H25" s="229">
        <f t="shared" si="5"/>
        <v>24.915</v>
      </c>
      <c r="I25" s="210">
        <f t="shared" si="6"/>
        <v>25.1256</v>
      </c>
      <c r="J25" s="230">
        <f t="shared" si="7"/>
        <v>24.915</v>
      </c>
    </row>
    <row r="26" spans="1:10" ht="15" customHeight="1">
      <c r="A26" s="55"/>
      <c r="B26" s="282"/>
      <c r="C26" s="215">
        <f t="shared" si="1"/>
        <v>6.5</v>
      </c>
      <c r="D26" s="220">
        <f t="shared" si="2"/>
        <v>24.7552</v>
      </c>
      <c r="E26" s="210">
        <f t="shared" si="3"/>
        <v>24.9148</v>
      </c>
      <c r="F26" s="221">
        <f t="shared" si="4"/>
        <v>24.5424</v>
      </c>
      <c r="G26" s="172"/>
      <c r="H26" s="229">
        <f t="shared" si="5"/>
        <v>24.8825</v>
      </c>
      <c r="I26" s="210">
        <f t="shared" si="6"/>
        <v>25.1048</v>
      </c>
      <c r="J26" s="230">
        <f t="shared" si="7"/>
        <v>24.8825</v>
      </c>
    </row>
    <row r="27" spans="1:10" ht="15" customHeight="1">
      <c r="A27" s="55"/>
      <c r="B27" s="282"/>
      <c r="C27" s="215">
        <f t="shared" si="1"/>
        <v>5.5</v>
      </c>
      <c r="D27" s="220">
        <f t="shared" si="2"/>
        <v>24.716</v>
      </c>
      <c r="E27" s="210">
        <f t="shared" si="3"/>
        <v>24.884</v>
      </c>
      <c r="F27" s="221">
        <f t="shared" si="4"/>
        <v>24.492</v>
      </c>
      <c r="G27" s="172"/>
      <c r="H27" s="229">
        <f t="shared" si="5"/>
        <v>24.85</v>
      </c>
      <c r="I27" s="210">
        <f t="shared" si="6"/>
        <v>25.084</v>
      </c>
      <c r="J27" s="230">
        <f t="shared" si="7"/>
        <v>24.85</v>
      </c>
    </row>
    <row r="28" spans="1:10" ht="15" customHeight="1">
      <c r="A28" s="55"/>
      <c r="B28" s="282"/>
      <c r="C28" s="173">
        <f t="shared" si="1"/>
        <v>4.5</v>
      </c>
      <c r="D28" s="222">
        <f t="shared" si="2"/>
        <v>24.6768</v>
      </c>
      <c r="E28" s="20">
        <f t="shared" si="3"/>
        <v>24.8532</v>
      </c>
      <c r="F28" s="223">
        <f t="shared" si="4"/>
        <v>24.4416</v>
      </c>
      <c r="G28" s="173"/>
      <c r="H28" s="231">
        <f t="shared" si="5"/>
        <v>24.8175</v>
      </c>
      <c r="I28" s="20">
        <f t="shared" si="6"/>
        <v>25.0632</v>
      </c>
      <c r="J28" s="232">
        <f t="shared" si="7"/>
        <v>24.8175</v>
      </c>
    </row>
    <row r="29" spans="1:10" ht="15" customHeight="1">
      <c r="A29" s="55"/>
      <c r="B29" s="282"/>
      <c r="C29" s="215">
        <f t="shared" si="1"/>
        <v>3.5</v>
      </c>
      <c r="D29" s="220">
        <f t="shared" si="2"/>
        <v>24.6376</v>
      </c>
      <c r="E29" s="210">
        <f t="shared" si="3"/>
        <v>24.822400000000002</v>
      </c>
      <c r="F29" s="221">
        <f t="shared" si="4"/>
        <v>24.3912</v>
      </c>
      <c r="G29" s="172"/>
      <c r="H29" s="229">
        <f t="shared" si="5"/>
        <v>24.785</v>
      </c>
      <c r="I29" s="210">
        <f t="shared" si="6"/>
        <v>25.0424</v>
      </c>
      <c r="J29" s="230">
        <f t="shared" si="7"/>
        <v>24.785</v>
      </c>
    </row>
    <row r="30" spans="1:10" ht="15" customHeight="1">
      <c r="A30" s="55"/>
      <c r="B30" s="282"/>
      <c r="C30" s="215">
        <f t="shared" si="1"/>
        <v>2.5</v>
      </c>
      <c r="D30" s="220">
        <f t="shared" si="2"/>
        <v>24.598399999999998</v>
      </c>
      <c r="E30" s="210">
        <f t="shared" si="3"/>
        <v>24.7916</v>
      </c>
      <c r="F30" s="221">
        <f t="shared" si="4"/>
        <v>24.3408</v>
      </c>
      <c r="G30" s="172"/>
      <c r="H30" s="229">
        <f t="shared" si="5"/>
        <v>24.7525</v>
      </c>
      <c r="I30" s="210">
        <f t="shared" si="6"/>
        <v>25.0216</v>
      </c>
      <c r="J30" s="230">
        <f t="shared" si="7"/>
        <v>24.7525</v>
      </c>
    </row>
    <row r="31" spans="1:10" ht="15" customHeight="1">
      <c r="A31" s="55"/>
      <c r="B31" s="282"/>
      <c r="C31" s="215">
        <f t="shared" si="1"/>
        <v>1.5</v>
      </c>
      <c r="D31" s="220">
        <f t="shared" si="2"/>
        <v>24.5592</v>
      </c>
      <c r="E31" s="210">
        <f t="shared" si="3"/>
        <v>24.7608</v>
      </c>
      <c r="F31" s="221">
        <f t="shared" si="4"/>
        <v>24.290399999999998</v>
      </c>
      <c r="G31" s="173"/>
      <c r="H31" s="229">
        <f t="shared" si="5"/>
        <v>24.72</v>
      </c>
      <c r="I31" s="210">
        <f t="shared" si="6"/>
        <v>25.0008</v>
      </c>
      <c r="J31" s="230">
        <f t="shared" si="7"/>
        <v>24.72</v>
      </c>
    </row>
    <row r="32" spans="1:10" ht="15" customHeight="1" thickBot="1">
      <c r="A32" s="56"/>
      <c r="B32" s="282"/>
      <c r="C32" s="235">
        <f t="shared" si="1"/>
        <v>0.5</v>
      </c>
      <c r="D32" s="236">
        <f t="shared" si="2"/>
        <v>24.52</v>
      </c>
      <c r="E32" s="237">
        <f t="shared" si="3"/>
        <v>24.73</v>
      </c>
      <c r="F32" s="238">
        <f t="shared" si="4"/>
        <v>24.24</v>
      </c>
      <c r="G32" s="209"/>
      <c r="H32" s="242">
        <f t="shared" si="5"/>
        <v>24.6875</v>
      </c>
      <c r="I32" s="237">
        <f t="shared" si="6"/>
        <v>24.98</v>
      </c>
      <c r="J32" s="243">
        <f t="shared" si="7"/>
        <v>24.6875</v>
      </c>
    </row>
    <row r="33" spans="1:10" ht="15" customHeight="1" thickBot="1">
      <c r="A33" s="57" t="s">
        <v>30</v>
      </c>
      <c r="B33" s="283"/>
      <c r="C33" s="208">
        <f>D8</f>
        <v>-0.5</v>
      </c>
      <c r="D33" s="249">
        <f>$D$4-0.14*($D$4-$C33)*0.28</f>
        <v>24.4808</v>
      </c>
      <c r="E33" s="250">
        <f>$D$4-0.14*($D$4-$C33)*0.22</f>
        <v>24.6992</v>
      </c>
      <c r="F33" s="251">
        <f>$D$4-0.14*($D$4-$C33)*0.36</f>
        <v>24.1896</v>
      </c>
      <c r="G33" s="226"/>
      <c r="H33" s="255">
        <f>$D$4-0.13*($D$4-$C33)*0.25</f>
        <v>24.655</v>
      </c>
      <c r="I33" s="256">
        <f>$D$4-0.13*($D$4-$C33)*0.16</f>
        <v>24.9592</v>
      </c>
      <c r="J33" s="257">
        <f>$D$4-0.13*($D$4-$C33)*0.25</f>
        <v>24.655</v>
      </c>
    </row>
    <row r="34" spans="1:10" ht="15" customHeight="1">
      <c r="A34" s="55"/>
      <c r="B34" s="282"/>
      <c r="C34" s="216">
        <f>C33-1</f>
        <v>-1.5</v>
      </c>
      <c r="D34" s="239">
        <f aca="true" t="shared" si="8" ref="D34:D53">$D$4-0.14*($D$4-$C34)*0.28</f>
        <v>24.4416</v>
      </c>
      <c r="E34" s="240">
        <f aca="true" t="shared" si="9" ref="E34:E53">$D$4-0.14*($D$4-$C34)*0.22</f>
        <v>24.6684</v>
      </c>
      <c r="F34" s="241">
        <f aca="true" t="shared" si="10" ref="F34:F53">$D$4-0.14*($D$4-$C34)*0.36</f>
        <v>24.1392</v>
      </c>
      <c r="G34" s="176"/>
      <c r="H34" s="244">
        <f aca="true" t="shared" si="11" ref="H34:H53">$D$4-0.13*($D$4-$C34)*0.25</f>
        <v>24.6225</v>
      </c>
      <c r="I34" s="240">
        <f aca="true" t="shared" si="12" ref="I34:I53">$D$4-0.13*($D$4-$C34)*0.16</f>
        <v>24.9384</v>
      </c>
      <c r="J34" s="245">
        <f aca="true" t="shared" si="13" ref="J34:J53">$D$4-0.13*($D$4-$C34)*0.25</f>
        <v>24.6225</v>
      </c>
    </row>
    <row r="35" spans="1:10" ht="15" customHeight="1">
      <c r="A35" s="55"/>
      <c r="B35" s="282"/>
      <c r="C35" s="215">
        <f aca="true" t="shared" si="14" ref="C35:C53">C34-1</f>
        <v>-2.5</v>
      </c>
      <c r="D35" s="220">
        <f t="shared" si="8"/>
        <v>24.4024</v>
      </c>
      <c r="E35" s="210">
        <f t="shared" si="9"/>
        <v>24.6376</v>
      </c>
      <c r="F35" s="221">
        <f t="shared" si="10"/>
        <v>24.0888</v>
      </c>
      <c r="G35" s="172"/>
      <c r="H35" s="229">
        <f t="shared" si="11"/>
        <v>24.59</v>
      </c>
      <c r="I35" s="210">
        <f t="shared" si="12"/>
        <v>24.9176</v>
      </c>
      <c r="J35" s="230">
        <f t="shared" si="13"/>
        <v>24.59</v>
      </c>
    </row>
    <row r="36" spans="1:10" ht="15" customHeight="1">
      <c r="A36" s="55"/>
      <c r="B36" s="282"/>
      <c r="C36" s="215">
        <f t="shared" si="14"/>
        <v>-3.5</v>
      </c>
      <c r="D36" s="220">
        <f t="shared" si="8"/>
        <v>24.3632</v>
      </c>
      <c r="E36" s="210">
        <f t="shared" si="9"/>
        <v>24.6068</v>
      </c>
      <c r="F36" s="221">
        <f t="shared" si="10"/>
        <v>24.0384</v>
      </c>
      <c r="G36" s="172"/>
      <c r="H36" s="229">
        <f t="shared" si="11"/>
        <v>24.5575</v>
      </c>
      <c r="I36" s="210">
        <f t="shared" si="12"/>
        <v>24.8968</v>
      </c>
      <c r="J36" s="230">
        <f t="shared" si="13"/>
        <v>24.5575</v>
      </c>
    </row>
    <row r="37" spans="1:10" ht="15" customHeight="1">
      <c r="A37" s="55"/>
      <c r="B37" s="282"/>
      <c r="C37" s="215">
        <f t="shared" si="14"/>
        <v>-4.5</v>
      </c>
      <c r="D37" s="220">
        <f t="shared" si="8"/>
        <v>24.323999999999998</v>
      </c>
      <c r="E37" s="210">
        <f t="shared" si="9"/>
        <v>24.576</v>
      </c>
      <c r="F37" s="221">
        <f t="shared" si="10"/>
        <v>23.988</v>
      </c>
      <c r="G37" s="172"/>
      <c r="H37" s="229">
        <f t="shared" si="11"/>
        <v>24.525</v>
      </c>
      <c r="I37" s="210">
        <f t="shared" si="12"/>
        <v>24.876</v>
      </c>
      <c r="J37" s="230">
        <f t="shared" si="13"/>
        <v>24.525</v>
      </c>
    </row>
    <row r="38" spans="1:10" ht="15" customHeight="1">
      <c r="A38" s="55"/>
      <c r="B38" s="282"/>
      <c r="C38" s="173">
        <f t="shared" si="14"/>
        <v>-5.5</v>
      </c>
      <c r="D38" s="222">
        <f t="shared" si="8"/>
        <v>24.2848</v>
      </c>
      <c r="E38" s="20">
        <f t="shared" si="9"/>
        <v>24.5452</v>
      </c>
      <c r="F38" s="223">
        <f t="shared" si="10"/>
        <v>23.9376</v>
      </c>
      <c r="G38" s="173"/>
      <c r="H38" s="231">
        <f t="shared" si="11"/>
        <v>24.4925</v>
      </c>
      <c r="I38" s="20">
        <f t="shared" si="12"/>
        <v>24.8552</v>
      </c>
      <c r="J38" s="232">
        <f t="shared" si="13"/>
        <v>24.4925</v>
      </c>
    </row>
    <row r="39" spans="1:10" ht="15" customHeight="1">
      <c r="A39" s="55"/>
      <c r="B39" s="282"/>
      <c r="C39" s="215">
        <f t="shared" si="14"/>
        <v>-6.5</v>
      </c>
      <c r="D39" s="220">
        <f t="shared" si="8"/>
        <v>24.2456</v>
      </c>
      <c r="E39" s="210">
        <f t="shared" si="9"/>
        <v>24.5144</v>
      </c>
      <c r="F39" s="221">
        <f t="shared" si="10"/>
        <v>23.8872</v>
      </c>
      <c r="G39" s="172"/>
      <c r="H39" s="229">
        <f t="shared" si="11"/>
        <v>24.46</v>
      </c>
      <c r="I39" s="210">
        <f t="shared" si="12"/>
        <v>24.8344</v>
      </c>
      <c r="J39" s="230">
        <f t="shared" si="13"/>
        <v>24.46</v>
      </c>
    </row>
    <row r="40" spans="1:10" ht="15" customHeight="1">
      <c r="A40" s="55"/>
      <c r="B40" s="282"/>
      <c r="C40" s="215">
        <f t="shared" si="14"/>
        <v>-7.5</v>
      </c>
      <c r="D40" s="220">
        <f t="shared" si="8"/>
        <v>24.2064</v>
      </c>
      <c r="E40" s="210">
        <f t="shared" si="9"/>
        <v>24.4836</v>
      </c>
      <c r="F40" s="221">
        <f t="shared" si="10"/>
        <v>23.8368</v>
      </c>
      <c r="G40" s="172"/>
      <c r="H40" s="229">
        <f t="shared" si="11"/>
        <v>24.4275</v>
      </c>
      <c r="I40" s="210">
        <f t="shared" si="12"/>
        <v>24.8136</v>
      </c>
      <c r="J40" s="230">
        <f t="shared" si="13"/>
        <v>24.4275</v>
      </c>
    </row>
    <row r="41" spans="1:10" ht="15" customHeight="1">
      <c r="A41" s="55"/>
      <c r="B41" s="282"/>
      <c r="C41" s="215">
        <f t="shared" si="14"/>
        <v>-8.5</v>
      </c>
      <c r="D41" s="220">
        <f t="shared" si="8"/>
        <v>24.1672</v>
      </c>
      <c r="E41" s="210">
        <f t="shared" si="9"/>
        <v>24.4528</v>
      </c>
      <c r="F41" s="221">
        <f t="shared" si="10"/>
        <v>23.7864</v>
      </c>
      <c r="G41" s="172"/>
      <c r="H41" s="229">
        <f t="shared" si="11"/>
        <v>24.395</v>
      </c>
      <c r="I41" s="210">
        <f t="shared" si="12"/>
        <v>24.7928</v>
      </c>
      <c r="J41" s="230">
        <f t="shared" si="13"/>
        <v>24.395</v>
      </c>
    </row>
    <row r="42" spans="1:10" ht="15" customHeight="1">
      <c r="A42" s="55"/>
      <c r="B42" s="282"/>
      <c r="C42" s="215">
        <f t="shared" si="14"/>
        <v>-9.5</v>
      </c>
      <c r="D42" s="220">
        <f t="shared" si="8"/>
        <v>24.128</v>
      </c>
      <c r="E42" s="210">
        <f t="shared" si="9"/>
        <v>24.422</v>
      </c>
      <c r="F42" s="221">
        <f t="shared" si="10"/>
        <v>23.736</v>
      </c>
      <c r="G42" s="172"/>
      <c r="H42" s="229">
        <f t="shared" si="11"/>
        <v>24.3625</v>
      </c>
      <c r="I42" s="210">
        <f t="shared" si="12"/>
        <v>24.772</v>
      </c>
      <c r="J42" s="230">
        <f t="shared" si="13"/>
        <v>24.3625</v>
      </c>
    </row>
    <row r="43" spans="1:10" ht="15" customHeight="1">
      <c r="A43" s="55"/>
      <c r="B43" s="282"/>
      <c r="C43" s="173">
        <f t="shared" si="14"/>
        <v>-10.5</v>
      </c>
      <c r="D43" s="222">
        <f t="shared" si="8"/>
        <v>24.0888</v>
      </c>
      <c r="E43" s="20">
        <f t="shared" si="9"/>
        <v>24.3912</v>
      </c>
      <c r="F43" s="223">
        <f t="shared" si="10"/>
        <v>23.6856</v>
      </c>
      <c r="G43" s="173"/>
      <c r="H43" s="231">
        <f t="shared" si="11"/>
        <v>24.33</v>
      </c>
      <c r="I43" s="20">
        <f t="shared" si="12"/>
        <v>24.7512</v>
      </c>
      <c r="J43" s="232">
        <f t="shared" si="13"/>
        <v>24.33</v>
      </c>
    </row>
    <row r="44" spans="1:10" ht="15" customHeight="1">
      <c r="A44" s="55"/>
      <c r="B44" s="282"/>
      <c r="C44" s="215">
        <f t="shared" si="14"/>
        <v>-11.5</v>
      </c>
      <c r="D44" s="220">
        <f t="shared" si="8"/>
        <v>24.049599999999998</v>
      </c>
      <c r="E44" s="210">
        <f t="shared" si="9"/>
        <v>24.3604</v>
      </c>
      <c r="F44" s="221">
        <f t="shared" si="10"/>
        <v>23.6352</v>
      </c>
      <c r="G44" s="172"/>
      <c r="H44" s="229">
        <f t="shared" si="11"/>
        <v>24.2975</v>
      </c>
      <c r="I44" s="210">
        <f t="shared" si="12"/>
        <v>24.7304</v>
      </c>
      <c r="J44" s="230">
        <f t="shared" si="13"/>
        <v>24.2975</v>
      </c>
    </row>
    <row r="45" spans="1:10" ht="15" customHeight="1">
      <c r="A45" s="55"/>
      <c r="B45" s="282"/>
      <c r="C45" s="215">
        <f t="shared" si="14"/>
        <v>-12.5</v>
      </c>
      <c r="D45" s="220">
        <f t="shared" si="8"/>
        <v>24.0104</v>
      </c>
      <c r="E45" s="210">
        <f t="shared" si="9"/>
        <v>24.3296</v>
      </c>
      <c r="F45" s="221">
        <f t="shared" si="10"/>
        <v>23.5848</v>
      </c>
      <c r="G45" s="172"/>
      <c r="H45" s="229">
        <f t="shared" si="11"/>
        <v>24.265</v>
      </c>
      <c r="I45" s="210">
        <f t="shared" si="12"/>
        <v>24.7096</v>
      </c>
      <c r="J45" s="230">
        <f t="shared" si="13"/>
        <v>24.265</v>
      </c>
    </row>
    <row r="46" spans="1:10" ht="15" customHeight="1">
      <c r="A46" s="55"/>
      <c r="B46" s="282"/>
      <c r="C46" s="215">
        <f t="shared" si="14"/>
        <v>-13.5</v>
      </c>
      <c r="D46" s="220">
        <f t="shared" si="8"/>
        <v>23.9712</v>
      </c>
      <c r="E46" s="210">
        <f t="shared" si="9"/>
        <v>24.2988</v>
      </c>
      <c r="F46" s="221">
        <f t="shared" si="10"/>
        <v>23.534399999999998</v>
      </c>
      <c r="G46" s="172"/>
      <c r="H46" s="229">
        <f t="shared" si="11"/>
        <v>24.2325</v>
      </c>
      <c r="I46" s="210">
        <f t="shared" si="12"/>
        <v>24.6888</v>
      </c>
      <c r="J46" s="230">
        <f t="shared" si="13"/>
        <v>24.2325</v>
      </c>
    </row>
    <row r="47" spans="1:10" ht="15" customHeight="1">
      <c r="A47" s="55"/>
      <c r="B47" s="282"/>
      <c r="C47" s="215">
        <f t="shared" si="14"/>
        <v>-14.5</v>
      </c>
      <c r="D47" s="220">
        <f t="shared" si="8"/>
        <v>23.932</v>
      </c>
      <c r="E47" s="210">
        <f t="shared" si="9"/>
        <v>24.268</v>
      </c>
      <c r="F47" s="221">
        <f t="shared" si="10"/>
        <v>23.484</v>
      </c>
      <c r="G47" s="172"/>
      <c r="H47" s="229">
        <f t="shared" si="11"/>
        <v>24.2</v>
      </c>
      <c r="I47" s="210">
        <f t="shared" si="12"/>
        <v>24.668</v>
      </c>
      <c r="J47" s="230">
        <f t="shared" si="13"/>
        <v>24.2</v>
      </c>
    </row>
    <row r="48" spans="1:10" ht="15" customHeight="1">
      <c r="A48" s="55"/>
      <c r="B48" s="282"/>
      <c r="C48" s="173">
        <f t="shared" si="14"/>
        <v>-15.5</v>
      </c>
      <c r="D48" s="222">
        <f t="shared" si="8"/>
        <v>23.8928</v>
      </c>
      <c r="E48" s="20">
        <f t="shared" si="9"/>
        <v>24.2372</v>
      </c>
      <c r="F48" s="223">
        <f t="shared" si="10"/>
        <v>23.4336</v>
      </c>
      <c r="G48" s="173"/>
      <c r="H48" s="231">
        <f t="shared" si="11"/>
        <v>24.1675</v>
      </c>
      <c r="I48" s="20">
        <f t="shared" si="12"/>
        <v>24.6472</v>
      </c>
      <c r="J48" s="232">
        <f t="shared" si="13"/>
        <v>24.1675</v>
      </c>
    </row>
    <row r="49" spans="1:10" ht="15" customHeight="1">
      <c r="A49" s="55"/>
      <c r="B49" s="282"/>
      <c r="C49" s="215">
        <f t="shared" si="14"/>
        <v>-16.5</v>
      </c>
      <c r="D49" s="220">
        <f t="shared" si="8"/>
        <v>23.8536</v>
      </c>
      <c r="E49" s="210">
        <f t="shared" si="9"/>
        <v>24.2064</v>
      </c>
      <c r="F49" s="221">
        <f t="shared" si="10"/>
        <v>23.3832</v>
      </c>
      <c r="G49" s="172"/>
      <c r="H49" s="229">
        <f t="shared" si="11"/>
        <v>24.135</v>
      </c>
      <c r="I49" s="210">
        <f t="shared" si="12"/>
        <v>24.6264</v>
      </c>
      <c r="J49" s="230">
        <f t="shared" si="13"/>
        <v>24.135</v>
      </c>
    </row>
    <row r="50" spans="1:10" ht="15" customHeight="1">
      <c r="A50" s="55"/>
      <c r="B50" s="282"/>
      <c r="C50" s="215">
        <f t="shared" si="14"/>
        <v>-17.5</v>
      </c>
      <c r="D50" s="220">
        <f t="shared" si="8"/>
        <v>23.8144</v>
      </c>
      <c r="E50" s="210">
        <f t="shared" si="9"/>
        <v>24.1756</v>
      </c>
      <c r="F50" s="221">
        <f t="shared" si="10"/>
        <v>23.3328</v>
      </c>
      <c r="G50" s="172"/>
      <c r="H50" s="229">
        <f t="shared" si="11"/>
        <v>24.1025</v>
      </c>
      <c r="I50" s="210">
        <f t="shared" si="12"/>
        <v>24.6056</v>
      </c>
      <c r="J50" s="230">
        <f t="shared" si="13"/>
        <v>24.1025</v>
      </c>
    </row>
    <row r="51" spans="1:10" ht="15" customHeight="1">
      <c r="A51" s="55"/>
      <c r="B51" s="282"/>
      <c r="C51" s="215">
        <f t="shared" si="14"/>
        <v>-18.5</v>
      </c>
      <c r="D51" s="220">
        <f t="shared" si="8"/>
        <v>23.775199999999998</v>
      </c>
      <c r="E51" s="210">
        <f t="shared" si="9"/>
        <v>24.1448</v>
      </c>
      <c r="F51" s="221">
        <f t="shared" si="10"/>
        <v>23.2824</v>
      </c>
      <c r="G51" s="172"/>
      <c r="H51" s="229">
        <f t="shared" si="11"/>
        <v>24.07</v>
      </c>
      <c r="I51" s="210">
        <f t="shared" si="12"/>
        <v>24.5848</v>
      </c>
      <c r="J51" s="230">
        <f t="shared" si="13"/>
        <v>24.07</v>
      </c>
    </row>
    <row r="52" spans="1:10" ht="15" customHeight="1">
      <c r="A52" s="55"/>
      <c r="B52" s="282"/>
      <c r="C52" s="215">
        <f t="shared" si="14"/>
        <v>-19.5</v>
      </c>
      <c r="D52" s="220">
        <f t="shared" si="8"/>
        <v>23.736</v>
      </c>
      <c r="E52" s="210">
        <f t="shared" si="9"/>
        <v>24.114</v>
      </c>
      <c r="F52" s="221">
        <f t="shared" si="10"/>
        <v>23.232</v>
      </c>
      <c r="G52" s="172"/>
      <c r="H52" s="229">
        <f t="shared" si="11"/>
        <v>24.0375</v>
      </c>
      <c r="I52" s="210">
        <f t="shared" si="12"/>
        <v>24.564</v>
      </c>
      <c r="J52" s="230">
        <f t="shared" si="13"/>
        <v>24.0375</v>
      </c>
    </row>
    <row r="53" spans="1:10" ht="15" customHeight="1" thickBot="1">
      <c r="A53" s="56"/>
      <c r="B53" s="284"/>
      <c r="C53" s="177">
        <f t="shared" si="14"/>
        <v>-20.5</v>
      </c>
      <c r="D53" s="224">
        <f t="shared" si="8"/>
        <v>23.6968</v>
      </c>
      <c r="E53" s="21">
        <f t="shared" si="9"/>
        <v>24.0832</v>
      </c>
      <c r="F53" s="225">
        <f t="shared" si="10"/>
        <v>23.1816</v>
      </c>
      <c r="G53" s="177"/>
      <c r="H53" s="233">
        <f t="shared" si="11"/>
        <v>24.005</v>
      </c>
      <c r="I53" s="21">
        <f t="shared" si="12"/>
        <v>24.5432</v>
      </c>
      <c r="J53" s="234">
        <f t="shared" si="13"/>
        <v>24.005</v>
      </c>
    </row>
    <row r="68" ht="13.5" customHeight="1"/>
  </sheetData>
  <sheetProtection password="D7AC" sheet="1" objects="1" scenarios="1"/>
  <mergeCells count="6">
    <mergeCell ref="H2:J2"/>
    <mergeCell ref="D15:J15"/>
    <mergeCell ref="H3:I3"/>
    <mergeCell ref="B18:B53"/>
    <mergeCell ref="D16:F16"/>
    <mergeCell ref="H16:J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53" r:id="rId5"/>
  <headerFooter alignWithMargins="0">
    <oddHeader>&amp;C&amp;F&amp;R&amp;D</oddHeader>
    <oddFooter>&amp;L&amp;A&amp;CSivu &amp;P  (&amp;N)</oddFooter>
  </headerFooter>
  <drawing r:id="rId4"/>
  <legacyDrawing r:id="rId3"/>
  <oleObjects>
    <oleObject progId="Word.Document.8" shapeId="334934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T70" sqref="T70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90</v>
      </c>
      <c r="N1" t="s">
        <v>59</v>
      </c>
    </row>
    <row r="2" spans="1:14" ht="21" thickBot="1">
      <c r="A2" s="84" t="s">
        <v>89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0" ht="20.25" thickBot="1">
      <c r="G3" s="270" t="s">
        <v>52</v>
      </c>
      <c r="H3" s="271"/>
      <c r="I3" s="271"/>
      <c r="J3" s="271"/>
      <c r="K3" s="272"/>
      <c r="N3" s="13"/>
      <c r="O3" s="273" t="s">
        <v>5</v>
      </c>
      <c r="P3" s="274"/>
      <c r="Q3" s="274"/>
      <c r="R3" s="300" t="s">
        <v>5</v>
      </c>
      <c r="S3" s="301"/>
      <c r="T3" s="302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303" t="s">
        <v>91</v>
      </c>
      <c r="S4" s="304"/>
      <c r="T4" s="199" t="s">
        <v>37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33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34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24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RL115 2005:</v>
      </c>
      <c r="B27" s="14"/>
      <c r="D27" s="113" t="s">
        <v>17</v>
      </c>
      <c r="H27" s="294">
        <f>'TI Asumisterveysohje 2003'!H27:I27</f>
        <v>38372</v>
      </c>
      <c r="I27" s="294"/>
      <c r="J27" s="294"/>
      <c r="M27" s="111"/>
      <c r="N27" s="121" t="s">
        <v>81</v>
      </c>
    </row>
    <row r="28" spans="1:22" ht="16.5" thickBot="1">
      <c r="A28" s="3" t="str">
        <f>'TI Asumisterveysohje 2003'!A28</f>
        <v>Vantaan kaupunki: Hakunilan uimahalli, PUKUH</v>
      </c>
      <c r="G28" s="2" t="str">
        <f>'TI Asumisterveysohje 2003'!G28</f>
        <v>klo</v>
      </c>
      <c r="H28" s="289">
        <f>'TI Asumisterveysohje 2003'!H28</f>
        <v>0.4166666666666667</v>
      </c>
      <c r="I28" s="289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f>'TI Asumisterveysohje 2003'!D29</f>
        <v>25.5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20" ht="19.5">
      <c r="A30" s="1" t="s">
        <v>21</v>
      </c>
      <c r="B30" s="1"/>
      <c r="C30" s="2" t="s">
        <v>45</v>
      </c>
      <c r="D30" s="70">
        <f>'TI Asumisterveysohje 2003'!D30</f>
        <v>21.3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24.4808</v>
      </c>
      <c r="P30" s="136" t="s">
        <v>44</v>
      </c>
      <c r="T30" s="207" t="s">
        <v>98</v>
      </c>
    </row>
    <row r="31" spans="1:20" ht="19.5">
      <c r="A31" s="1" t="s">
        <v>22</v>
      </c>
      <c r="B31" s="1"/>
      <c r="C31" s="73" t="s">
        <v>46</v>
      </c>
      <c r="D31" s="70">
        <f>'TI Asumisterveysohje 2003'!D31</f>
        <v>1.8</v>
      </c>
      <c r="E31" s="74" t="s">
        <v>44</v>
      </c>
      <c r="F31" s="75"/>
      <c r="M31" s="111"/>
      <c r="N31" s="105" t="s">
        <v>63</v>
      </c>
      <c r="O31" s="137">
        <f>$D$29-0.14*($D$29-$D$33)*0.22</f>
        <v>24.6992</v>
      </c>
      <c r="P31" s="138" t="s">
        <v>44</v>
      </c>
      <c r="T31" s="85" t="s">
        <v>18</v>
      </c>
    </row>
    <row r="32" spans="1:20" ht="20.25" thickBot="1">
      <c r="A32" s="1" t="s">
        <v>23</v>
      </c>
      <c r="B32" s="1"/>
      <c r="C32" s="2" t="s">
        <v>47</v>
      </c>
      <c r="D32" s="70">
        <f>'TI Asumisterveysohje 2003'!D32</f>
        <v>5.1</v>
      </c>
      <c r="E32" s="71" t="s">
        <v>48</v>
      </c>
      <c r="F32" s="72"/>
      <c r="M32" s="111"/>
      <c r="N32" s="105" t="s">
        <v>64</v>
      </c>
      <c r="O32" s="139">
        <f>$D$29-0.14*($D$29-$D$33)*0.36</f>
        <v>24.1896</v>
      </c>
      <c r="P32" s="140" t="s">
        <v>44</v>
      </c>
      <c r="Q32" s="85"/>
      <c r="T32" s="116" t="s">
        <v>99</v>
      </c>
    </row>
    <row r="33" spans="1:20" ht="19.5">
      <c r="A33" s="1" t="s">
        <v>2</v>
      </c>
      <c r="B33" s="1"/>
      <c r="C33" s="76" t="s">
        <v>49</v>
      </c>
      <c r="D33" s="77">
        <f>'TI Asumisterveysohje 2003'!D33</f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97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65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62</v>
      </c>
      <c r="O35" s="104">
        <f>$D$29-0.13*($D$29-$D$33)*0.25</f>
        <v>24.655</v>
      </c>
      <c r="P35" s="74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63</v>
      </c>
      <c r="O36" s="104">
        <f>$D$29-0.13*($D$29-$D$33)*0.16</f>
        <v>24.9592</v>
      </c>
      <c r="P36" s="74" t="s">
        <v>44</v>
      </c>
      <c r="Q36" s="85"/>
      <c r="T36" s="85" t="s">
        <v>20</v>
      </c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J37">(D35*($D29-$D33))/100+$D33</f>
        <v>22.14516129032258</v>
      </c>
      <c r="E37" s="182">
        <f t="shared" si="1"/>
        <v>20.46774193548387</v>
      </c>
      <c r="F37" s="186">
        <f t="shared" si="1"/>
        <v>19</v>
      </c>
      <c r="G37" s="185">
        <f t="shared" si="1"/>
        <v>17.7</v>
      </c>
      <c r="H37" s="187">
        <f t="shared" si="1"/>
        <v>16.4</v>
      </c>
      <c r="I37" s="181">
        <f t="shared" si="1"/>
        <v>15.435483870967742</v>
      </c>
      <c r="J37" s="188">
        <f t="shared" si="1"/>
        <v>15.1</v>
      </c>
      <c r="K37" s="83" t="s">
        <v>44</v>
      </c>
      <c r="M37" s="111"/>
      <c r="N37" s="105" t="s">
        <v>64</v>
      </c>
      <c r="O37" s="104">
        <f>$D$29-0.13*($D$29-$D$33)*0.25</f>
        <v>24.655</v>
      </c>
      <c r="P37" s="74" t="s">
        <v>44</v>
      </c>
      <c r="Q37" s="85"/>
      <c r="T37" s="85" t="s">
        <v>19</v>
      </c>
    </row>
    <row r="38" ht="12.75">
      <c r="M38" s="111"/>
    </row>
    <row r="39" ht="13.5" thickBot="1"/>
    <row r="40" spans="1:10" ht="15" customHeight="1">
      <c r="A40" s="24" t="s">
        <v>32</v>
      </c>
      <c r="B40" s="53"/>
      <c r="C40" s="200"/>
      <c r="D40" s="265" t="s">
        <v>0</v>
      </c>
      <c r="E40" s="266"/>
      <c r="F40" s="266"/>
      <c r="G40" s="266"/>
      <c r="H40" s="266"/>
      <c r="I40" s="266"/>
      <c r="J40" s="261"/>
    </row>
    <row r="41" spans="1:10" ht="15" customHeight="1" thickBot="1">
      <c r="A41" s="59" t="s">
        <v>42</v>
      </c>
      <c r="B41" s="102">
        <f>D29</f>
        <v>25.5</v>
      </c>
      <c r="C41" s="201" t="s">
        <v>9</v>
      </c>
      <c r="D41" s="262" t="s">
        <v>31</v>
      </c>
      <c r="E41" s="297"/>
      <c r="F41" s="298"/>
      <c r="G41" s="297"/>
      <c r="H41" s="297"/>
      <c r="I41" s="298"/>
      <c r="J41" s="299"/>
    </row>
    <row r="42" spans="1:10" ht="15" customHeight="1" thickBot="1">
      <c r="A42" s="60"/>
      <c r="B42" s="54"/>
      <c r="C42" s="205" t="s">
        <v>41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81" t="s">
        <v>53</v>
      </c>
      <c r="C43" s="86">
        <f aca="true" t="shared" si="3" ref="C43:C57">C44+1</f>
        <v>14.5</v>
      </c>
      <c r="D43" s="26">
        <f aca="true" t="shared" si="4" ref="D43:J52">(D$35*($D$29-$C43))/100+$C43</f>
        <v>24.08064516129032</v>
      </c>
      <c r="E43" s="92">
        <f t="shared" si="4"/>
        <v>23.37096774193548</v>
      </c>
      <c r="F43" s="162">
        <f t="shared" si="4"/>
        <v>22.75</v>
      </c>
      <c r="G43" s="26">
        <f t="shared" si="4"/>
        <v>22.2</v>
      </c>
      <c r="H43" s="92">
        <f t="shared" si="4"/>
        <v>21.65</v>
      </c>
      <c r="I43" s="162">
        <f t="shared" si="4"/>
        <v>21.241935483870968</v>
      </c>
      <c r="J43" s="171">
        <f t="shared" si="4"/>
        <v>21.1</v>
      </c>
      <c r="K43" s="285" t="s">
        <v>54</v>
      </c>
    </row>
    <row r="44" spans="1:11" ht="15" customHeight="1">
      <c r="A44" s="55"/>
      <c r="B44" s="282"/>
      <c r="C44" s="87">
        <f t="shared" si="3"/>
        <v>13.5</v>
      </c>
      <c r="D44" s="27">
        <f t="shared" si="4"/>
        <v>23.951612903225804</v>
      </c>
      <c r="E44" s="93">
        <f t="shared" si="4"/>
        <v>23.17741935483871</v>
      </c>
      <c r="F44" s="163">
        <f t="shared" si="4"/>
        <v>22.5</v>
      </c>
      <c r="G44" s="27">
        <f t="shared" si="4"/>
        <v>21.9</v>
      </c>
      <c r="H44" s="93">
        <f t="shared" si="4"/>
        <v>21.3</v>
      </c>
      <c r="I44" s="163">
        <f t="shared" si="4"/>
        <v>20.85483870967742</v>
      </c>
      <c r="J44" s="172">
        <f t="shared" si="4"/>
        <v>20.7</v>
      </c>
      <c r="K44" s="286"/>
    </row>
    <row r="45" spans="1:11" ht="15" customHeight="1">
      <c r="A45" s="55"/>
      <c r="B45" s="282"/>
      <c r="C45" s="87">
        <f t="shared" si="3"/>
        <v>12.5</v>
      </c>
      <c r="D45" s="27">
        <f t="shared" si="4"/>
        <v>23.82258064516129</v>
      </c>
      <c r="E45" s="93">
        <f t="shared" si="4"/>
        <v>22.983870967741936</v>
      </c>
      <c r="F45" s="163">
        <f t="shared" si="4"/>
        <v>22.25</v>
      </c>
      <c r="G45" s="27">
        <f t="shared" si="4"/>
        <v>21.6</v>
      </c>
      <c r="H45" s="93">
        <f t="shared" si="4"/>
        <v>20.95</v>
      </c>
      <c r="I45" s="163">
        <f t="shared" si="4"/>
        <v>20.467741935483872</v>
      </c>
      <c r="J45" s="172">
        <f t="shared" si="4"/>
        <v>20.3</v>
      </c>
      <c r="K45" s="286"/>
    </row>
    <row r="46" spans="1:11" ht="15" customHeight="1">
      <c r="A46" s="55"/>
      <c r="B46" s="282"/>
      <c r="C46" s="87">
        <f t="shared" si="3"/>
        <v>11.5</v>
      </c>
      <c r="D46" s="27">
        <f t="shared" si="4"/>
        <v>23.693548387096776</v>
      </c>
      <c r="E46" s="93">
        <f t="shared" si="4"/>
        <v>22.79032258064516</v>
      </c>
      <c r="F46" s="163">
        <f t="shared" si="4"/>
        <v>22</v>
      </c>
      <c r="G46" s="27">
        <f t="shared" si="4"/>
        <v>21.3</v>
      </c>
      <c r="H46" s="93">
        <f t="shared" si="4"/>
        <v>20.6</v>
      </c>
      <c r="I46" s="163">
        <f t="shared" si="4"/>
        <v>20.08064516129032</v>
      </c>
      <c r="J46" s="172">
        <f t="shared" si="4"/>
        <v>19.9</v>
      </c>
      <c r="K46" s="286"/>
    </row>
    <row r="47" spans="1:11" ht="15" customHeight="1">
      <c r="A47" s="55"/>
      <c r="B47" s="282"/>
      <c r="C47" s="87">
        <f t="shared" si="3"/>
        <v>10.5</v>
      </c>
      <c r="D47" s="27">
        <f t="shared" si="4"/>
        <v>23.564516129032256</v>
      </c>
      <c r="E47" s="93">
        <f t="shared" si="4"/>
        <v>22.596774193548384</v>
      </c>
      <c r="F47" s="163">
        <f t="shared" si="4"/>
        <v>21.75</v>
      </c>
      <c r="G47" s="27">
        <f t="shared" si="4"/>
        <v>21</v>
      </c>
      <c r="H47" s="93">
        <f t="shared" si="4"/>
        <v>20.25</v>
      </c>
      <c r="I47" s="163">
        <f t="shared" si="4"/>
        <v>19.693548387096776</v>
      </c>
      <c r="J47" s="172">
        <f t="shared" si="4"/>
        <v>19.5</v>
      </c>
      <c r="K47" s="286"/>
    </row>
    <row r="48" spans="1:11" ht="15" customHeight="1">
      <c r="A48" s="55"/>
      <c r="B48" s="282"/>
      <c r="C48" s="88">
        <f t="shared" si="3"/>
        <v>9.5</v>
      </c>
      <c r="D48" s="28">
        <f t="shared" si="4"/>
        <v>23.435483870967744</v>
      </c>
      <c r="E48" s="94">
        <f t="shared" si="4"/>
        <v>22.403225806451612</v>
      </c>
      <c r="F48" s="164">
        <f t="shared" si="4"/>
        <v>21.5</v>
      </c>
      <c r="G48" s="28">
        <f t="shared" si="4"/>
        <v>20.7</v>
      </c>
      <c r="H48" s="94">
        <f t="shared" si="4"/>
        <v>19.9</v>
      </c>
      <c r="I48" s="164">
        <f t="shared" si="4"/>
        <v>19.306451612903224</v>
      </c>
      <c r="J48" s="173">
        <f t="shared" si="4"/>
        <v>19.1</v>
      </c>
      <c r="K48" s="286"/>
    </row>
    <row r="49" spans="1:11" ht="15" customHeight="1">
      <c r="A49" s="55"/>
      <c r="B49" s="282"/>
      <c r="C49" s="87">
        <f t="shared" si="3"/>
        <v>8.5</v>
      </c>
      <c r="D49" s="27">
        <f t="shared" si="4"/>
        <v>23.306451612903224</v>
      </c>
      <c r="E49" s="93">
        <f t="shared" si="4"/>
        <v>22.20967741935484</v>
      </c>
      <c r="F49" s="163">
        <f t="shared" si="4"/>
        <v>21.25</v>
      </c>
      <c r="G49" s="27">
        <f t="shared" si="4"/>
        <v>20.4</v>
      </c>
      <c r="H49" s="93">
        <f t="shared" si="4"/>
        <v>19.55</v>
      </c>
      <c r="I49" s="163">
        <f t="shared" si="4"/>
        <v>18.91935483870968</v>
      </c>
      <c r="J49" s="172">
        <f t="shared" si="4"/>
        <v>18.7</v>
      </c>
      <c r="K49" s="286"/>
    </row>
    <row r="50" spans="1:11" ht="15" customHeight="1">
      <c r="A50" s="55"/>
      <c r="B50" s="282"/>
      <c r="C50" s="87">
        <f t="shared" si="3"/>
        <v>7.5</v>
      </c>
      <c r="D50" s="27">
        <f t="shared" si="4"/>
        <v>23.17741935483871</v>
      </c>
      <c r="E50" s="93">
        <f t="shared" si="4"/>
        <v>22.016129032258064</v>
      </c>
      <c r="F50" s="163">
        <f t="shared" si="4"/>
        <v>21</v>
      </c>
      <c r="G50" s="27">
        <f t="shared" si="4"/>
        <v>20.1</v>
      </c>
      <c r="H50" s="93">
        <f t="shared" si="4"/>
        <v>19.2</v>
      </c>
      <c r="I50" s="163">
        <f t="shared" si="4"/>
        <v>18.532258064516128</v>
      </c>
      <c r="J50" s="172">
        <f t="shared" si="4"/>
        <v>18.3</v>
      </c>
      <c r="K50" s="286"/>
    </row>
    <row r="51" spans="1:11" ht="15" customHeight="1">
      <c r="A51" s="55"/>
      <c r="B51" s="282"/>
      <c r="C51" s="87">
        <f t="shared" si="3"/>
        <v>6.5</v>
      </c>
      <c r="D51" s="27">
        <f t="shared" si="4"/>
        <v>23.048387096774192</v>
      </c>
      <c r="E51" s="93">
        <f t="shared" si="4"/>
        <v>21.82258064516129</v>
      </c>
      <c r="F51" s="163">
        <f t="shared" si="4"/>
        <v>20.75</v>
      </c>
      <c r="G51" s="27">
        <f t="shared" si="4"/>
        <v>19.8</v>
      </c>
      <c r="H51" s="93">
        <f t="shared" si="4"/>
        <v>18.85</v>
      </c>
      <c r="I51" s="163">
        <f t="shared" si="4"/>
        <v>18.14516129032258</v>
      </c>
      <c r="J51" s="172">
        <f t="shared" si="4"/>
        <v>17.9</v>
      </c>
      <c r="K51" s="286"/>
    </row>
    <row r="52" spans="1:11" ht="15" customHeight="1">
      <c r="A52" s="55"/>
      <c r="B52" s="282"/>
      <c r="C52" s="87">
        <f t="shared" si="3"/>
        <v>5.5</v>
      </c>
      <c r="D52" s="27">
        <f t="shared" si="4"/>
        <v>22.91935483870968</v>
      </c>
      <c r="E52" s="93">
        <f t="shared" si="4"/>
        <v>21.629032258064516</v>
      </c>
      <c r="F52" s="163">
        <f t="shared" si="4"/>
        <v>20.5</v>
      </c>
      <c r="G52" s="27">
        <f t="shared" si="4"/>
        <v>19.5</v>
      </c>
      <c r="H52" s="93">
        <f t="shared" si="4"/>
        <v>18.5</v>
      </c>
      <c r="I52" s="163">
        <f t="shared" si="4"/>
        <v>17.758064516129032</v>
      </c>
      <c r="J52" s="172">
        <f t="shared" si="4"/>
        <v>17.5</v>
      </c>
      <c r="K52" s="286"/>
    </row>
    <row r="53" spans="1:11" ht="15" customHeight="1">
      <c r="A53" s="55"/>
      <c r="B53" s="282"/>
      <c r="C53" s="88">
        <f t="shared" si="3"/>
        <v>4.5</v>
      </c>
      <c r="D53" s="28">
        <f aca="true" t="shared" si="5" ref="D53:J62">(D$35*($D$29-$C53))/100+$C53</f>
        <v>22.79032258064516</v>
      </c>
      <c r="E53" s="94">
        <f t="shared" si="5"/>
        <v>21.43548387096774</v>
      </c>
      <c r="F53" s="164">
        <f t="shared" si="5"/>
        <v>20.25</v>
      </c>
      <c r="G53" s="28">
        <f t="shared" si="5"/>
        <v>19.2</v>
      </c>
      <c r="H53" s="94">
        <f t="shared" si="5"/>
        <v>18.15</v>
      </c>
      <c r="I53" s="164">
        <f t="shared" si="5"/>
        <v>17.37096774193548</v>
      </c>
      <c r="J53" s="173">
        <f t="shared" si="5"/>
        <v>17.1</v>
      </c>
      <c r="K53" s="286"/>
    </row>
    <row r="54" spans="1:11" ht="15" customHeight="1">
      <c r="A54" s="55"/>
      <c r="B54" s="282"/>
      <c r="C54" s="87">
        <f t="shared" si="3"/>
        <v>3.5</v>
      </c>
      <c r="D54" s="27">
        <f t="shared" si="5"/>
        <v>22.661290322580644</v>
      </c>
      <c r="E54" s="93">
        <f t="shared" si="5"/>
        <v>21.241935483870964</v>
      </c>
      <c r="F54" s="163">
        <f t="shared" si="5"/>
        <v>20</v>
      </c>
      <c r="G54" s="27">
        <f t="shared" si="5"/>
        <v>18.9</v>
      </c>
      <c r="H54" s="93">
        <f t="shared" si="5"/>
        <v>17.8</v>
      </c>
      <c r="I54" s="163">
        <f t="shared" si="5"/>
        <v>16.983870967741936</v>
      </c>
      <c r="J54" s="172">
        <f t="shared" si="5"/>
        <v>16.7</v>
      </c>
      <c r="K54" s="286"/>
    </row>
    <row r="55" spans="1:11" ht="15" customHeight="1">
      <c r="A55" s="55"/>
      <c r="B55" s="282"/>
      <c r="C55" s="87">
        <f t="shared" si="3"/>
        <v>2.5</v>
      </c>
      <c r="D55" s="27">
        <f t="shared" si="5"/>
        <v>22.532258064516128</v>
      </c>
      <c r="E55" s="93">
        <f t="shared" si="5"/>
        <v>21.048387096774192</v>
      </c>
      <c r="F55" s="163">
        <f t="shared" si="5"/>
        <v>19.75</v>
      </c>
      <c r="G55" s="27">
        <f t="shared" si="5"/>
        <v>18.6</v>
      </c>
      <c r="H55" s="93">
        <f t="shared" si="5"/>
        <v>17.45</v>
      </c>
      <c r="I55" s="163">
        <f t="shared" si="5"/>
        <v>16.596774193548388</v>
      </c>
      <c r="J55" s="172">
        <f t="shared" si="5"/>
        <v>16.3</v>
      </c>
      <c r="K55" s="286"/>
    </row>
    <row r="56" spans="1:11" ht="15" customHeight="1">
      <c r="A56" s="55"/>
      <c r="B56" s="282"/>
      <c r="C56" s="87">
        <f t="shared" si="3"/>
        <v>1.5</v>
      </c>
      <c r="D56" s="27">
        <f t="shared" si="5"/>
        <v>22.40322580645161</v>
      </c>
      <c r="E56" s="93">
        <f t="shared" si="5"/>
        <v>20.85483870967742</v>
      </c>
      <c r="F56" s="163">
        <f t="shared" si="5"/>
        <v>19.5</v>
      </c>
      <c r="G56" s="27">
        <f t="shared" si="5"/>
        <v>18.3</v>
      </c>
      <c r="H56" s="93">
        <f t="shared" si="5"/>
        <v>17.1</v>
      </c>
      <c r="I56" s="163">
        <f t="shared" si="5"/>
        <v>16.20967741935484</v>
      </c>
      <c r="J56" s="172">
        <f t="shared" si="5"/>
        <v>15.9</v>
      </c>
      <c r="K56" s="286"/>
    </row>
    <row r="57" spans="1:11" ht="15" customHeight="1" thickBot="1">
      <c r="A57" s="56"/>
      <c r="B57" s="282"/>
      <c r="C57" s="89">
        <f t="shared" si="3"/>
        <v>0.5</v>
      </c>
      <c r="D57" s="29">
        <f t="shared" si="5"/>
        <v>22.274193548387096</v>
      </c>
      <c r="E57" s="95">
        <f t="shared" si="5"/>
        <v>20.661290322580644</v>
      </c>
      <c r="F57" s="165">
        <f t="shared" si="5"/>
        <v>19.25</v>
      </c>
      <c r="G57" s="29">
        <f t="shared" si="5"/>
        <v>18</v>
      </c>
      <c r="H57" s="95">
        <f t="shared" si="5"/>
        <v>16.75</v>
      </c>
      <c r="I57" s="165">
        <f t="shared" si="5"/>
        <v>15.82258064516129</v>
      </c>
      <c r="J57" s="174">
        <f t="shared" si="5"/>
        <v>15.5</v>
      </c>
      <c r="K57" s="286"/>
    </row>
    <row r="58" spans="1:11" ht="15" customHeight="1" thickBot="1">
      <c r="A58" s="57" t="s">
        <v>30</v>
      </c>
      <c r="B58" s="283"/>
      <c r="C58" s="130">
        <f>D33</f>
        <v>-0.5</v>
      </c>
      <c r="D58" s="131">
        <f t="shared" si="5"/>
        <v>22.14516129032258</v>
      </c>
      <c r="E58" s="158">
        <f t="shared" si="5"/>
        <v>20.46774193548387</v>
      </c>
      <c r="F58" s="166">
        <f t="shared" si="5"/>
        <v>19</v>
      </c>
      <c r="G58" s="160">
        <f t="shared" si="5"/>
        <v>17.7</v>
      </c>
      <c r="H58" s="158">
        <f t="shared" si="5"/>
        <v>16.4</v>
      </c>
      <c r="I58" s="178">
        <f t="shared" si="5"/>
        <v>15.435483870967742</v>
      </c>
      <c r="J58" s="175">
        <f t="shared" si="5"/>
        <v>15.1</v>
      </c>
      <c r="K58" s="287"/>
    </row>
    <row r="59" spans="1:11" ht="15" customHeight="1">
      <c r="A59" s="55"/>
      <c r="B59" s="282"/>
      <c r="C59" s="90">
        <f>C58-1</f>
        <v>-1.5</v>
      </c>
      <c r="D59" s="30">
        <f t="shared" si="5"/>
        <v>22.016129032258064</v>
      </c>
      <c r="E59" s="96">
        <f t="shared" si="5"/>
        <v>20.274193548387096</v>
      </c>
      <c r="F59" s="167">
        <f t="shared" si="5"/>
        <v>18.75</v>
      </c>
      <c r="G59" s="30">
        <f t="shared" si="5"/>
        <v>17.4</v>
      </c>
      <c r="H59" s="96">
        <f t="shared" si="5"/>
        <v>16.05</v>
      </c>
      <c r="I59" s="167">
        <f t="shared" si="5"/>
        <v>15.048387096774192</v>
      </c>
      <c r="J59" s="176">
        <f t="shared" si="5"/>
        <v>14.7</v>
      </c>
      <c r="K59" s="286"/>
    </row>
    <row r="60" spans="1:11" ht="15" customHeight="1">
      <c r="A60" s="55"/>
      <c r="B60" s="282"/>
      <c r="C60" s="87">
        <f aca="true" t="shared" si="6" ref="C60:C78">C59-1</f>
        <v>-2.5</v>
      </c>
      <c r="D60" s="27">
        <f t="shared" si="5"/>
        <v>21.887096774193548</v>
      </c>
      <c r="E60" s="93">
        <f t="shared" si="5"/>
        <v>20.08064516129032</v>
      </c>
      <c r="F60" s="163">
        <f t="shared" si="5"/>
        <v>18.5</v>
      </c>
      <c r="G60" s="27">
        <f t="shared" si="5"/>
        <v>17.1</v>
      </c>
      <c r="H60" s="93">
        <f t="shared" si="5"/>
        <v>15.7</v>
      </c>
      <c r="I60" s="163">
        <f t="shared" si="5"/>
        <v>14.661290322580644</v>
      </c>
      <c r="J60" s="172">
        <f t="shared" si="5"/>
        <v>14.3</v>
      </c>
      <c r="K60" s="286"/>
    </row>
    <row r="61" spans="1:11" ht="15" customHeight="1">
      <c r="A61" s="55"/>
      <c r="B61" s="282"/>
      <c r="C61" s="87">
        <f t="shared" si="6"/>
        <v>-3.5</v>
      </c>
      <c r="D61" s="27">
        <f t="shared" si="5"/>
        <v>21.75806451612903</v>
      </c>
      <c r="E61" s="93">
        <f t="shared" si="5"/>
        <v>19.887096774193548</v>
      </c>
      <c r="F61" s="163">
        <f t="shared" si="5"/>
        <v>18.25</v>
      </c>
      <c r="G61" s="27">
        <f t="shared" si="5"/>
        <v>16.8</v>
      </c>
      <c r="H61" s="93">
        <f t="shared" si="5"/>
        <v>15.350000000000001</v>
      </c>
      <c r="I61" s="163">
        <f t="shared" si="5"/>
        <v>14.274193548387096</v>
      </c>
      <c r="J61" s="172">
        <f t="shared" si="5"/>
        <v>13.899999999999999</v>
      </c>
      <c r="K61" s="286"/>
    </row>
    <row r="62" spans="1:11" ht="15" customHeight="1">
      <c r="A62" s="55"/>
      <c r="B62" s="282"/>
      <c r="C62" s="87">
        <f t="shared" si="6"/>
        <v>-4.5</v>
      </c>
      <c r="D62" s="27">
        <f t="shared" si="5"/>
        <v>21.629032258064516</v>
      </c>
      <c r="E62" s="93">
        <f t="shared" si="5"/>
        <v>19.693548387096772</v>
      </c>
      <c r="F62" s="163">
        <f t="shared" si="5"/>
        <v>18</v>
      </c>
      <c r="G62" s="27">
        <f t="shared" si="5"/>
        <v>16.5</v>
      </c>
      <c r="H62" s="93">
        <f t="shared" si="5"/>
        <v>15</v>
      </c>
      <c r="I62" s="163">
        <f t="shared" si="5"/>
        <v>13.887096774193548</v>
      </c>
      <c r="J62" s="172">
        <f t="shared" si="5"/>
        <v>13.5</v>
      </c>
      <c r="K62" s="286"/>
    </row>
    <row r="63" spans="1:11" ht="15" customHeight="1">
      <c r="A63" s="55"/>
      <c r="B63" s="282"/>
      <c r="C63" s="88">
        <f t="shared" si="6"/>
        <v>-5.5</v>
      </c>
      <c r="D63" s="28">
        <f aca="true" t="shared" si="7" ref="D63:J72">(D$35*($D$29-$C63))/100+$C63</f>
        <v>21.5</v>
      </c>
      <c r="E63" s="94">
        <f t="shared" si="7"/>
        <v>19.5</v>
      </c>
      <c r="F63" s="164">
        <f t="shared" si="7"/>
        <v>17.75</v>
      </c>
      <c r="G63" s="28">
        <f t="shared" si="7"/>
        <v>16.2</v>
      </c>
      <c r="H63" s="94">
        <f t="shared" si="7"/>
        <v>14.649999999999999</v>
      </c>
      <c r="I63" s="164">
        <f t="shared" si="7"/>
        <v>13.5</v>
      </c>
      <c r="J63" s="173">
        <f t="shared" si="7"/>
        <v>13.100000000000001</v>
      </c>
      <c r="K63" s="286"/>
    </row>
    <row r="64" spans="1:11" ht="15" customHeight="1">
      <c r="A64" s="55"/>
      <c r="B64" s="282"/>
      <c r="C64" s="87">
        <f t="shared" si="6"/>
        <v>-6.5</v>
      </c>
      <c r="D64" s="27">
        <f t="shared" si="7"/>
        <v>21.370967741935484</v>
      </c>
      <c r="E64" s="93">
        <f t="shared" si="7"/>
        <v>19.306451612903224</v>
      </c>
      <c r="F64" s="163">
        <f t="shared" si="7"/>
        <v>17.5</v>
      </c>
      <c r="G64" s="27">
        <f t="shared" si="7"/>
        <v>15.899999999999999</v>
      </c>
      <c r="H64" s="93">
        <f t="shared" si="7"/>
        <v>14.3</v>
      </c>
      <c r="I64" s="163">
        <f t="shared" si="7"/>
        <v>13.112903225806452</v>
      </c>
      <c r="J64" s="172">
        <f t="shared" si="7"/>
        <v>12.7</v>
      </c>
      <c r="K64" s="286"/>
    </row>
    <row r="65" spans="1:11" ht="15" customHeight="1">
      <c r="A65" s="55"/>
      <c r="B65" s="282"/>
      <c r="C65" s="87">
        <f t="shared" si="6"/>
        <v>-7.5</v>
      </c>
      <c r="D65" s="27">
        <f t="shared" si="7"/>
        <v>21.241935483870964</v>
      </c>
      <c r="E65" s="93">
        <f t="shared" si="7"/>
        <v>19.11290322580645</v>
      </c>
      <c r="F65" s="163">
        <f t="shared" si="7"/>
        <v>17.25</v>
      </c>
      <c r="G65" s="27">
        <f t="shared" si="7"/>
        <v>15.600000000000001</v>
      </c>
      <c r="H65" s="93">
        <f t="shared" si="7"/>
        <v>13.95</v>
      </c>
      <c r="I65" s="163">
        <f t="shared" si="7"/>
        <v>12.725806451612904</v>
      </c>
      <c r="J65" s="172">
        <f t="shared" si="7"/>
        <v>12.3</v>
      </c>
      <c r="K65" s="286"/>
    </row>
    <row r="66" spans="1:11" ht="15" customHeight="1">
      <c r="A66" s="55"/>
      <c r="B66" s="282"/>
      <c r="C66" s="87">
        <f t="shared" si="6"/>
        <v>-8.5</v>
      </c>
      <c r="D66" s="27">
        <f t="shared" si="7"/>
        <v>21.11290322580645</v>
      </c>
      <c r="E66" s="93">
        <f t="shared" si="7"/>
        <v>18.91935483870968</v>
      </c>
      <c r="F66" s="163">
        <f t="shared" si="7"/>
        <v>17</v>
      </c>
      <c r="G66" s="27">
        <f t="shared" si="7"/>
        <v>15.3</v>
      </c>
      <c r="H66" s="93">
        <f t="shared" si="7"/>
        <v>13.600000000000001</v>
      </c>
      <c r="I66" s="163">
        <f t="shared" si="7"/>
        <v>12.338709677419356</v>
      </c>
      <c r="J66" s="172">
        <f t="shared" si="7"/>
        <v>11.899999999999999</v>
      </c>
      <c r="K66" s="286"/>
    </row>
    <row r="67" spans="1:11" ht="15" customHeight="1">
      <c r="A67" s="55"/>
      <c r="B67" s="282"/>
      <c r="C67" s="87">
        <f t="shared" si="6"/>
        <v>-9.5</v>
      </c>
      <c r="D67" s="27">
        <f t="shared" si="7"/>
        <v>20.983870967741936</v>
      </c>
      <c r="E67" s="93">
        <f t="shared" si="7"/>
        <v>18.725806451612904</v>
      </c>
      <c r="F67" s="163">
        <f t="shared" si="7"/>
        <v>16.75</v>
      </c>
      <c r="G67" s="27">
        <f t="shared" si="7"/>
        <v>15</v>
      </c>
      <c r="H67" s="93">
        <f t="shared" si="7"/>
        <v>13.25</v>
      </c>
      <c r="I67" s="163">
        <f t="shared" si="7"/>
        <v>11.951612903225804</v>
      </c>
      <c r="J67" s="172">
        <f t="shared" si="7"/>
        <v>11.5</v>
      </c>
      <c r="K67" s="286"/>
    </row>
    <row r="68" spans="1:11" ht="15" customHeight="1">
      <c r="A68" s="55"/>
      <c r="B68" s="282"/>
      <c r="C68" s="88">
        <f t="shared" si="6"/>
        <v>-10.5</v>
      </c>
      <c r="D68" s="28">
        <f t="shared" si="7"/>
        <v>20.85483870967742</v>
      </c>
      <c r="E68" s="94">
        <f t="shared" si="7"/>
        <v>18.532258064516128</v>
      </c>
      <c r="F68" s="164">
        <f t="shared" si="7"/>
        <v>16.5</v>
      </c>
      <c r="G68" s="28">
        <f t="shared" si="7"/>
        <v>14.7</v>
      </c>
      <c r="H68" s="94">
        <f t="shared" si="7"/>
        <v>12.899999999999999</v>
      </c>
      <c r="I68" s="164">
        <f t="shared" si="7"/>
        <v>11.56451612903226</v>
      </c>
      <c r="J68" s="173">
        <f t="shared" si="7"/>
        <v>11.100000000000001</v>
      </c>
      <c r="K68" s="286"/>
    </row>
    <row r="69" spans="1:11" ht="15" customHeight="1">
      <c r="A69" s="55"/>
      <c r="B69" s="282"/>
      <c r="C69" s="87">
        <f t="shared" si="6"/>
        <v>-11.5</v>
      </c>
      <c r="D69" s="27">
        <f t="shared" si="7"/>
        <v>20.725806451612904</v>
      </c>
      <c r="E69" s="93">
        <f t="shared" si="7"/>
        <v>18.338709677419352</v>
      </c>
      <c r="F69" s="163">
        <f t="shared" si="7"/>
        <v>16.25</v>
      </c>
      <c r="G69" s="27">
        <f t="shared" si="7"/>
        <v>14.399999999999999</v>
      </c>
      <c r="H69" s="93">
        <f t="shared" si="7"/>
        <v>12.55</v>
      </c>
      <c r="I69" s="163">
        <f t="shared" si="7"/>
        <v>11.177419354838708</v>
      </c>
      <c r="J69" s="172">
        <f t="shared" si="7"/>
        <v>10.7</v>
      </c>
      <c r="K69" s="286"/>
    </row>
    <row r="70" spans="1:11" ht="15" customHeight="1">
      <c r="A70" s="55"/>
      <c r="B70" s="282"/>
      <c r="C70" s="87">
        <f t="shared" si="6"/>
        <v>-12.5</v>
      </c>
      <c r="D70" s="27">
        <f t="shared" si="7"/>
        <v>20.596774193548384</v>
      </c>
      <c r="E70" s="93">
        <f t="shared" si="7"/>
        <v>18.14516129032258</v>
      </c>
      <c r="F70" s="163">
        <f t="shared" si="7"/>
        <v>16</v>
      </c>
      <c r="G70" s="27">
        <f t="shared" si="7"/>
        <v>14.100000000000001</v>
      </c>
      <c r="H70" s="93">
        <f t="shared" si="7"/>
        <v>12.2</v>
      </c>
      <c r="I70" s="163">
        <f t="shared" si="7"/>
        <v>10.79032258064516</v>
      </c>
      <c r="J70" s="172">
        <f t="shared" si="7"/>
        <v>10.3</v>
      </c>
      <c r="K70" s="286"/>
    </row>
    <row r="71" spans="1:11" ht="15" customHeight="1">
      <c r="A71" s="55"/>
      <c r="B71" s="282"/>
      <c r="C71" s="87">
        <f t="shared" si="6"/>
        <v>-13.5</v>
      </c>
      <c r="D71" s="27">
        <f t="shared" si="7"/>
        <v>20.467741935483872</v>
      </c>
      <c r="E71" s="93">
        <f t="shared" si="7"/>
        <v>17.951612903225804</v>
      </c>
      <c r="F71" s="163">
        <f t="shared" si="7"/>
        <v>15.75</v>
      </c>
      <c r="G71" s="27">
        <f t="shared" si="7"/>
        <v>13.8</v>
      </c>
      <c r="H71" s="93">
        <f t="shared" si="7"/>
        <v>11.850000000000001</v>
      </c>
      <c r="I71" s="163">
        <f t="shared" si="7"/>
        <v>10.403225806451616</v>
      </c>
      <c r="J71" s="172">
        <f t="shared" si="7"/>
        <v>9.899999999999999</v>
      </c>
      <c r="K71" s="286"/>
    </row>
    <row r="72" spans="1:11" ht="15" customHeight="1">
      <c r="A72" s="55"/>
      <c r="B72" s="282"/>
      <c r="C72" s="87">
        <f t="shared" si="6"/>
        <v>-14.5</v>
      </c>
      <c r="D72" s="27">
        <f t="shared" si="7"/>
        <v>20.33870967741936</v>
      </c>
      <c r="E72" s="93">
        <f t="shared" si="7"/>
        <v>17.758064516129032</v>
      </c>
      <c r="F72" s="163">
        <f t="shared" si="7"/>
        <v>15.5</v>
      </c>
      <c r="G72" s="27">
        <f t="shared" si="7"/>
        <v>13.5</v>
      </c>
      <c r="H72" s="93">
        <f t="shared" si="7"/>
        <v>11.5</v>
      </c>
      <c r="I72" s="163">
        <f t="shared" si="7"/>
        <v>10.016129032258064</v>
      </c>
      <c r="J72" s="172">
        <f t="shared" si="7"/>
        <v>9.5</v>
      </c>
      <c r="K72" s="286"/>
    </row>
    <row r="73" spans="1:11" ht="15" customHeight="1">
      <c r="A73" s="55"/>
      <c r="B73" s="282"/>
      <c r="C73" s="88">
        <f t="shared" si="6"/>
        <v>-15.5</v>
      </c>
      <c r="D73" s="28">
        <f aca="true" t="shared" si="8" ref="D73:J78">(D$35*($D$29-$C73))/100+$C73</f>
        <v>20.20967741935484</v>
      </c>
      <c r="E73" s="94">
        <f t="shared" si="8"/>
        <v>17.564516129032256</v>
      </c>
      <c r="F73" s="164">
        <f t="shared" si="8"/>
        <v>15.25</v>
      </c>
      <c r="G73" s="28">
        <f t="shared" si="8"/>
        <v>13.2</v>
      </c>
      <c r="H73" s="94">
        <f t="shared" si="8"/>
        <v>11.149999999999999</v>
      </c>
      <c r="I73" s="164">
        <f t="shared" si="8"/>
        <v>9.629032258064516</v>
      </c>
      <c r="J73" s="173">
        <f t="shared" si="8"/>
        <v>9.100000000000001</v>
      </c>
      <c r="K73" s="286"/>
    </row>
    <row r="74" spans="1:11" ht="15" customHeight="1">
      <c r="A74" s="55"/>
      <c r="B74" s="282"/>
      <c r="C74" s="87">
        <f t="shared" si="6"/>
        <v>-16.5</v>
      </c>
      <c r="D74" s="27">
        <f t="shared" si="8"/>
        <v>20.08064516129032</v>
      </c>
      <c r="E74" s="93">
        <f t="shared" si="8"/>
        <v>17.37096774193548</v>
      </c>
      <c r="F74" s="163">
        <f t="shared" si="8"/>
        <v>15</v>
      </c>
      <c r="G74" s="27">
        <f t="shared" si="8"/>
        <v>12.899999999999999</v>
      </c>
      <c r="H74" s="93">
        <f t="shared" si="8"/>
        <v>10.8</v>
      </c>
      <c r="I74" s="163">
        <f t="shared" si="8"/>
        <v>9.241935483870964</v>
      </c>
      <c r="J74" s="172">
        <f t="shared" si="8"/>
        <v>8.7</v>
      </c>
      <c r="K74" s="286"/>
    </row>
    <row r="75" spans="1:11" ht="15" customHeight="1">
      <c r="A75" s="55"/>
      <c r="B75" s="282"/>
      <c r="C75" s="87">
        <f t="shared" si="6"/>
        <v>-17.5</v>
      </c>
      <c r="D75" s="27">
        <f t="shared" si="8"/>
        <v>19.951612903225808</v>
      </c>
      <c r="E75" s="93">
        <f t="shared" si="8"/>
        <v>17.177419354838705</v>
      </c>
      <c r="F75" s="163">
        <f t="shared" si="8"/>
        <v>14.75</v>
      </c>
      <c r="G75" s="27">
        <f t="shared" si="8"/>
        <v>12.600000000000001</v>
      </c>
      <c r="H75" s="93">
        <f t="shared" si="8"/>
        <v>10.45</v>
      </c>
      <c r="I75" s="163">
        <f t="shared" si="8"/>
        <v>8.85483870967742</v>
      </c>
      <c r="J75" s="172">
        <f t="shared" si="8"/>
        <v>8.3</v>
      </c>
      <c r="K75" s="286"/>
    </row>
    <row r="76" spans="1:11" ht="15" customHeight="1">
      <c r="A76" s="55"/>
      <c r="B76" s="282"/>
      <c r="C76" s="87">
        <f t="shared" si="6"/>
        <v>-18.5</v>
      </c>
      <c r="D76" s="27">
        <f t="shared" si="8"/>
        <v>19.82258064516129</v>
      </c>
      <c r="E76" s="93">
        <f t="shared" si="8"/>
        <v>16.98387096774193</v>
      </c>
      <c r="F76" s="163">
        <f t="shared" si="8"/>
        <v>14.5</v>
      </c>
      <c r="G76" s="27">
        <f t="shared" si="8"/>
        <v>12.3</v>
      </c>
      <c r="H76" s="93">
        <f t="shared" si="8"/>
        <v>10.100000000000001</v>
      </c>
      <c r="I76" s="163">
        <f t="shared" si="8"/>
        <v>8.467741935483868</v>
      </c>
      <c r="J76" s="172">
        <f t="shared" si="8"/>
        <v>7.899999999999999</v>
      </c>
      <c r="K76" s="286"/>
    </row>
    <row r="77" spans="1:11" ht="15" customHeight="1">
      <c r="A77" s="55"/>
      <c r="B77" s="282"/>
      <c r="C77" s="87">
        <f t="shared" si="6"/>
        <v>-19.5</v>
      </c>
      <c r="D77" s="27">
        <f t="shared" si="8"/>
        <v>19.69354838709677</v>
      </c>
      <c r="E77" s="93">
        <f t="shared" si="8"/>
        <v>16.79032258064516</v>
      </c>
      <c r="F77" s="163">
        <f t="shared" si="8"/>
        <v>14.25</v>
      </c>
      <c r="G77" s="27">
        <f t="shared" si="8"/>
        <v>12</v>
      </c>
      <c r="H77" s="93">
        <f t="shared" si="8"/>
        <v>9.75</v>
      </c>
      <c r="I77" s="163">
        <f t="shared" si="8"/>
        <v>8.08064516129032</v>
      </c>
      <c r="J77" s="172">
        <f t="shared" si="8"/>
        <v>7.5</v>
      </c>
      <c r="K77" s="286"/>
    </row>
    <row r="78" spans="1:11" ht="15" customHeight="1" thickBot="1">
      <c r="A78" s="56"/>
      <c r="B78" s="284"/>
      <c r="C78" s="91">
        <f t="shared" si="6"/>
        <v>-20.5</v>
      </c>
      <c r="D78" s="25">
        <f t="shared" si="8"/>
        <v>19.564516129032256</v>
      </c>
      <c r="E78" s="97">
        <f t="shared" si="8"/>
        <v>16.596774193548384</v>
      </c>
      <c r="F78" s="168">
        <f t="shared" si="8"/>
        <v>14</v>
      </c>
      <c r="G78" s="25">
        <f t="shared" si="8"/>
        <v>11.700000000000003</v>
      </c>
      <c r="H78" s="97">
        <f t="shared" si="8"/>
        <v>9.399999999999999</v>
      </c>
      <c r="I78" s="168">
        <f t="shared" si="8"/>
        <v>7.693548387096776</v>
      </c>
      <c r="J78" s="177">
        <f t="shared" si="8"/>
        <v>7.100000000000001</v>
      </c>
      <c r="K78" s="288"/>
    </row>
  </sheetData>
  <sheetProtection password="D7AC" sheet="1" objects="1" scenarios="1"/>
  <mergeCells count="12">
    <mergeCell ref="R3:T3"/>
    <mergeCell ref="R4:S4"/>
    <mergeCell ref="G2:K2"/>
    <mergeCell ref="G3:K3"/>
    <mergeCell ref="B43:B78"/>
    <mergeCell ref="K43:K78"/>
    <mergeCell ref="O3:Q3"/>
    <mergeCell ref="D40:J40"/>
    <mergeCell ref="D41:J41"/>
    <mergeCell ref="O4:P4"/>
    <mergeCell ref="H28:I28"/>
    <mergeCell ref="H27:J27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J40" sqref="J40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1" ht="12.75">
      <c r="A1" t="str">
        <f>'TI Asumisterveysohje 2003'!A1</f>
        <v>Sosiaali- ja terveysministeriön oppaasta 2003:1</v>
      </c>
    </row>
    <row r="2" ht="20.25">
      <c r="A2" s="84" t="str">
        <f>'TI Asumisterveysohje 2003'!A2</f>
        <v>Asumisterveysohjeen mukaan:</v>
      </c>
    </row>
    <row r="3" ht="20.25">
      <c r="A3" s="84"/>
    </row>
    <row r="4" ht="15.75">
      <c r="D4" s="129" t="s">
        <v>85</v>
      </c>
    </row>
    <row r="6" ht="12.75">
      <c r="D6" s="1" t="s">
        <v>73</v>
      </c>
    </row>
    <row r="8" ht="12.75">
      <c r="D8" s="1" t="s">
        <v>67</v>
      </c>
    </row>
    <row r="10" spans="2:3" ht="12.75">
      <c r="B10" s="117" t="str">
        <f>'TI Asumisterveysohje 2003'!O3</f>
        <v>Asunto</v>
      </c>
      <c r="C10" s="116"/>
    </row>
    <row r="11" spans="1:16" ht="13.5" thickBot="1">
      <c r="A11" t="str">
        <f>'TI Asumisterveysohje 2003'!N4</f>
        <v>Lämpötilan mittauskohta</v>
      </c>
      <c r="B11" s="117" t="str">
        <f>'TI Asumisterveysohje 2003'!O4</f>
        <v>Välttävä taso</v>
      </c>
      <c r="C11" s="116" t="str">
        <f>'TI Asumisterveysohje 2003'!Q4</f>
        <v>Tarkat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4.25">
      <c r="A12" s="123"/>
      <c r="B12" s="124" t="s">
        <v>9</v>
      </c>
      <c r="C12" s="42" t="str">
        <f>'TI Asumisterveysohje 2003'!Q5</f>
        <v>TI  %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2.75">
      <c r="A13" s="125" t="str">
        <f>'TI Asumisterveysohje 2003'!N8</f>
        <v>Seinän pintalämpötila 3)</v>
      </c>
      <c r="B13" s="118">
        <f>'TI Asumisterveysohje 2003'!F37</f>
        <v>20.5</v>
      </c>
      <c r="C13" s="119">
        <f>'TI Asumisterveysohje 2003'!Q8</f>
        <v>80.76923076923077</v>
      </c>
      <c r="D13" s="151"/>
      <c r="E13" s="151"/>
      <c r="F13" s="152" t="str">
        <f>$B$11</f>
        <v>Välttävä taso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3"/>
    </row>
    <row r="14" spans="1:16" ht="12.75">
      <c r="A14" s="125" t="str">
        <f>'TI Asumisterveysohje 2003'!N9</f>
        <v>Lattian pintalämpötila 3)</v>
      </c>
      <c r="B14" s="118">
        <f>'TI Asumisterveysohje 2003'!E37</f>
        <v>22.5</v>
      </c>
      <c r="C14" s="119">
        <f>'TI Asumisterveysohje 2003'!Q9</f>
        <v>88.46153846153845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</row>
    <row r="15" spans="1:16" ht="13.5" thickBot="1">
      <c r="A15" s="126" t="str">
        <f>'TI Asumisterveysohje 2003'!N10</f>
        <v>Pistemäinen pintalämpötila</v>
      </c>
      <c r="B15" s="127">
        <f>'TI Asumisterveysohje 2003'!J37</f>
        <v>15.5</v>
      </c>
      <c r="C15" s="128">
        <f>'TI Asumisterveysohje 2003'!Q10</f>
        <v>61.53846153846154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7" ht="15.75">
      <c r="D17" s="129" t="s">
        <v>86</v>
      </c>
    </row>
    <row r="19" ht="12.75">
      <c r="D19" s="1" t="s">
        <v>78</v>
      </c>
    </row>
    <row r="20" ht="12.75">
      <c r="D20" t="s">
        <v>77</v>
      </c>
    </row>
    <row r="22" ht="12.75">
      <c r="D22" s="1" t="s">
        <v>75</v>
      </c>
    </row>
    <row r="24" spans="2:3" ht="12.75">
      <c r="B24" s="3" t="str">
        <f>'TI Asumisterveysohje 2003'!T3</f>
        <v>Asunto ja muu oleskelutila</v>
      </c>
      <c r="C24" s="116"/>
    </row>
    <row r="25" spans="1:16" ht="13.5" thickBot="1">
      <c r="A25" t="str">
        <f>$A$11</f>
        <v>Lämpötilan mittauskohta</v>
      </c>
      <c r="B25" s="120" t="str">
        <f>'TI Asumisterveysohje 2003'!T4</f>
        <v>Hyvä taso</v>
      </c>
      <c r="C25" s="116" t="str">
        <f>'TI Asumisterveysohje 2003'!V4</f>
        <v>Tarkat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3"/>
      <c r="B26" s="124" t="s">
        <v>9</v>
      </c>
      <c r="C26" s="42" t="str">
        <f>'TI Asumisterveysohje 2003'!V5</f>
        <v>TI  %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2.75">
      <c r="A27" s="125" t="str">
        <f>A13</f>
        <v>Seinän pintalämpötila 3)</v>
      </c>
      <c r="B27" s="20">
        <f>'TI Asumisterveysohje 2003'!T8</f>
        <v>18</v>
      </c>
      <c r="C27" s="119">
        <f>'TI Asumisterveysohje 2003'!V8</f>
        <v>88.46153846153845</v>
      </c>
      <c r="D27" s="143"/>
      <c r="E27" s="143"/>
      <c r="F27" s="144" t="str">
        <f>$B$25</f>
        <v>Hyvä taso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5"/>
    </row>
    <row r="28" spans="1:16" ht="12.75">
      <c r="A28" s="125" t="str">
        <f>A14</f>
        <v>Lattian pintalämpötila 3)</v>
      </c>
      <c r="B28" s="20">
        <f>'TI Asumisterveysohje 2003'!T9</f>
        <v>20</v>
      </c>
      <c r="C28" s="119">
        <f>'TI Asumisterveysohje 2003'!V9</f>
        <v>96.15384615384616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5"/>
    </row>
    <row r="29" spans="1:16" ht="13.5" thickBot="1">
      <c r="A29" s="126" t="str">
        <f>A15</f>
        <v>Pistemäinen pintalämpötila</v>
      </c>
      <c r="B29" s="21">
        <f>'TI Asumisterveysohje 2003'!T10</f>
        <v>12</v>
      </c>
      <c r="C29" s="128">
        <f>'TI Asumisterveysohje 2003'!V10</f>
        <v>65.38461538461539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1" ht="15.75">
      <c r="D31" s="129" t="s">
        <v>87</v>
      </c>
    </row>
    <row r="33" ht="12.75">
      <c r="D33" s="1" t="s">
        <v>80</v>
      </c>
    </row>
    <row r="34" ht="12.75">
      <c r="D34" t="s">
        <v>79</v>
      </c>
    </row>
    <row r="35" ht="12.75">
      <c r="N35" s="120" t="s">
        <v>98</v>
      </c>
    </row>
    <row r="36" spans="4:14" ht="12.75">
      <c r="D36" s="1" t="s">
        <v>76</v>
      </c>
      <c r="N36" s="260" t="s">
        <v>18</v>
      </c>
    </row>
    <row r="37" ht="12.75">
      <c r="N37" s="260" t="s">
        <v>99</v>
      </c>
    </row>
    <row r="38" ht="12.75">
      <c r="N38" s="260" t="s">
        <v>97</v>
      </c>
    </row>
    <row r="39" ht="12.75">
      <c r="N39" s="260"/>
    </row>
    <row r="40" spans="4:14" ht="15.75">
      <c r="D40" s="129" t="s">
        <v>88</v>
      </c>
      <c r="N40" s="260"/>
    </row>
    <row r="42" spans="4:14" ht="12.75">
      <c r="D42" s="1" t="s">
        <v>68</v>
      </c>
      <c r="N42" s="260" t="s">
        <v>20</v>
      </c>
    </row>
    <row r="43" ht="12.75">
      <c r="N43" s="260" t="s">
        <v>19</v>
      </c>
    </row>
  </sheetData>
  <sheetProtection password="D4E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Header>&amp;C&amp;F&amp;R&amp;D</oddHeader>
    <oddFooter>&amp;L&amp;A&amp;CSivu &amp;N  (&amp;N)</oddFooter>
  </headerFooter>
  <legacyDrawing r:id="rId3"/>
  <oleObjects>
    <oleObject progId="Word.Document.8" shapeId="984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2005-01-27T08:28:46Z</cp:lastPrinted>
  <dcterms:created xsi:type="dcterms:W3CDTF">2003-07-29T06:53:50Z</dcterms:created>
  <dcterms:modified xsi:type="dcterms:W3CDTF">2005-01-27T08:30:04Z</dcterms:modified>
  <cp:category/>
  <cp:version/>
  <cp:contentType/>
  <cp:contentStatus/>
</cp:coreProperties>
</file>