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400" windowHeight="12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'Sheet1'!$A$1:$U$59</definedName>
  </definedNames>
  <calcPr fullCalcOnLoad="1"/>
</workbook>
</file>

<file path=xl/sharedStrings.xml><?xml version="1.0" encoding="utf-8"?>
<sst xmlns="http://schemas.openxmlformats.org/spreadsheetml/2006/main" count="61" uniqueCount="42">
  <si>
    <t>Työ nro</t>
  </si>
  <si>
    <t>Päiväys</t>
  </si>
  <si>
    <t>Sivu</t>
  </si>
  <si>
    <t>Tekijä</t>
  </si>
  <si>
    <t>Kohde</t>
  </si>
  <si>
    <t>Sisältö</t>
  </si>
  <si>
    <t>S.kost</t>
  </si>
  <si>
    <t>Lämpö</t>
  </si>
  <si>
    <t>Syvyys</t>
  </si>
  <si>
    <t>Ilm. tih.</t>
  </si>
  <si>
    <r>
      <t>Abs.H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</si>
  <si>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p</t>
    </r>
  </si>
  <si>
    <t>MP</t>
  </si>
  <si>
    <t>RH%</t>
  </si>
  <si>
    <t>C</t>
  </si>
  <si>
    <t>mm</t>
  </si>
  <si>
    <r>
      <t>kg/m</t>
    </r>
    <r>
      <rPr>
        <vertAlign val="superscript"/>
        <sz val="10"/>
        <rFont val="Arial"/>
        <family val="2"/>
      </rPr>
      <t>3</t>
    </r>
  </si>
  <si>
    <r>
      <t>g/m</t>
    </r>
    <r>
      <rPr>
        <vertAlign val="superscript"/>
        <sz val="10"/>
        <rFont val="Arial"/>
        <family val="2"/>
      </rPr>
      <t>3</t>
    </r>
  </si>
  <si>
    <t>g/kg</t>
  </si>
  <si>
    <t>Pa</t>
  </si>
  <si>
    <t>Materiaali</t>
  </si>
  <si>
    <t>HUOM.</t>
  </si>
  <si>
    <r>
      <t>Rotronic</t>
    </r>
    <r>
      <rPr>
        <sz val="10"/>
        <rFont val="Arial"/>
        <family val="0"/>
      </rPr>
      <t>-suhteellisen kosteuden mittari</t>
    </r>
  </si>
  <si>
    <t>Havaintoja:</t>
  </si>
  <si>
    <t>Havaintoja /pohjapiirustus</t>
  </si>
  <si>
    <t>1920010</t>
  </si>
  <si>
    <t>1/1</t>
  </si>
  <si>
    <t>12.08.2002</t>
  </si>
  <si>
    <t>J. Räsänen</t>
  </si>
  <si>
    <t>Hakunilan koulu</t>
  </si>
  <si>
    <t>Rakennekosteusmittaus</t>
  </si>
  <si>
    <t>hiekka</t>
  </si>
  <si>
    <t>betoni</t>
  </si>
  <si>
    <t>MP1, huoneilman suhteellinen kosteus ja lämpötila</t>
  </si>
  <si>
    <t>MP 11, huoneilman suhteellinen kosteus ja lämpötila</t>
  </si>
  <si>
    <t>Ulkoilman suhteellinen kosteus ja lämpötila</t>
  </si>
  <si>
    <t>22.08.2002 mitattu MP12…MP14 huoneilman suhteellinen kosteus ja lämpötila</t>
  </si>
  <si>
    <t>16.09.2002 mitattu MP15…MP18 huoneilman suhteellinen kosteus ja lämpötila</t>
  </si>
  <si>
    <t>16.09.2002 mitattu ulkoilman suhteellinen kosteus ja lämpötila</t>
  </si>
  <si>
    <t>22.08.2002 mitattu ulkoilman suhteellinen kosteus ja lämpötila</t>
  </si>
  <si>
    <t>16.09.2002 mitattu MP19…MP21 huoneilman suhteellinen kosteus ja lämpötila</t>
  </si>
  <si>
    <t>styrox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</si>
</sst>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6" xfId="0" applyFont="1" applyBorder="1" applyAlignment="1" applyProtection="1">
      <alignment vertical="top" wrapText="1"/>
      <protection/>
    </xf>
    <xf numFmtId="0" fontId="1" fillId="0" borderId="6" xfId="0" applyFont="1" applyBorder="1" applyAlignment="1" applyProtection="1">
      <alignment vertical="top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7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1" fillId="0" borderId="8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7" xfId="0" applyFont="1" applyBorder="1" applyAlignment="1" applyProtection="1">
      <alignment vertical="top"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 wrapText="1"/>
      <protection locked="0"/>
    </xf>
    <xf numFmtId="49" fontId="0" fillId="0" borderId="5" xfId="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/>
    </xf>
    <xf numFmtId="2" fontId="0" fillId="3" borderId="17" xfId="0" applyNumberFormat="1" applyFill="1" applyBorder="1" applyAlignment="1" applyProtection="1">
      <alignment horizontal="center"/>
      <protection/>
    </xf>
    <xf numFmtId="1" fontId="0" fillId="0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/>
    </xf>
    <xf numFmtId="2" fontId="0" fillId="3" borderId="18" xfId="0" applyNumberFormat="1" applyFill="1" applyBorder="1" applyAlignment="1" applyProtection="1">
      <alignment horizontal="center"/>
      <protection/>
    </xf>
    <xf numFmtId="2" fontId="0" fillId="4" borderId="19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8" xfId="0" applyNumberForma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73" fontId="0" fillId="0" borderId="17" xfId="0" applyNumberFormat="1" applyFill="1" applyBorder="1" applyAlignment="1" applyProtection="1">
      <alignment horizontal="center"/>
      <protection locked="0"/>
    </xf>
    <xf numFmtId="173" fontId="0" fillId="0" borderId="18" xfId="0" applyNumberFormat="1" applyFill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 horizontal="center"/>
      <protection/>
    </xf>
    <xf numFmtId="173" fontId="0" fillId="0" borderId="8" xfId="0" applyNumberFormat="1" applyBorder="1" applyAlignment="1" applyProtection="1">
      <alignment horizontal="center"/>
      <protection/>
    </xf>
    <xf numFmtId="173" fontId="0" fillId="0" borderId="0" xfId="0" applyNumberFormat="1" applyBorder="1" applyAlignment="1" applyProtection="1">
      <alignment horizontal="center"/>
      <protection/>
    </xf>
    <xf numFmtId="173" fontId="0" fillId="0" borderId="0" xfId="0" applyNumberFormat="1" applyFill="1" applyBorder="1" applyAlignment="1" applyProtection="1">
      <alignment horizontal="center"/>
      <protection locked="0"/>
    </xf>
    <xf numFmtId="172" fontId="0" fillId="0" borderId="17" xfId="0" applyNumberFormat="1" applyBorder="1" applyAlignment="1" applyProtection="1">
      <alignment horizontal="center"/>
      <protection/>
    </xf>
    <xf numFmtId="172" fontId="0" fillId="0" borderId="18" xfId="0" applyNumberFormat="1" applyBorder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8" xfId="0" applyNumberFormat="1" applyFill="1" applyBorder="1" applyAlignment="1" applyProtection="1">
      <alignment horizontal="center"/>
      <protection locked="0"/>
    </xf>
    <xf numFmtId="172" fontId="0" fillId="0" borderId="0" xfId="0" applyNumberFormat="1" applyBorder="1" applyAlignment="1" applyProtection="1">
      <alignment horizontal="center"/>
      <protection/>
    </xf>
    <xf numFmtId="172" fontId="0" fillId="0" borderId="0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/>
    </xf>
    <xf numFmtId="14" fontId="0" fillId="0" borderId="20" xfId="0" applyNumberForma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21" xfId="0" applyFill="1" applyBorder="1" applyAlignment="1" applyProtection="1">
      <alignment/>
      <protection/>
    </xf>
    <xf numFmtId="14" fontId="0" fillId="0" borderId="4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/>
    </xf>
    <xf numFmtId="173" fontId="0" fillId="0" borderId="23" xfId="0" applyNumberFormat="1" applyFill="1" applyBorder="1" applyAlignment="1" applyProtection="1">
      <alignment horizontal="center"/>
      <protection locked="0"/>
    </xf>
    <xf numFmtId="1" fontId="0" fillId="0" borderId="23" xfId="0" applyNumberFormat="1" applyFill="1" applyBorder="1" applyAlignment="1" applyProtection="1">
      <alignment horizontal="center"/>
      <protection locked="0"/>
    </xf>
    <xf numFmtId="172" fontId="0" fillId="0" borderId="23" xfId="0" applyNumberFormat="1" applyBorder="1" applyAlignment="1" applyProtection="1">
      <alignment horizontal="center"/>
      <protection/>
    </xf>
    <xf numFmtId="2" fontId="0" fillId="2" borderId="23" xfId="0" applyNumberFormat="1" applyFill="1" applyBorder="1" applyAlignment="1" applyProtection="1">
      <alignment horizontal="center"/>
      <protection/>
    </xf>
    <xf numFmtId="2" fontId="0" fillId="3" borderId="23" xfId="0" applyNumberFormat="1" applyFill="1" applyBorder="1" applyAlignment="1" applyProtection="1">
      <alignment horizontal="center"/>
      <protection/>
    </xf>
    <xf numFmtId="2" fontId="0" fillId="4" borderId="24" xfId="0" applyNumberForma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6" xfId="0" applyFill="1" applyBorder="1" applyAlignment="1" applyProtection="1">
      <alignment horizontal="center"/>
      <protection/>
    </xf>
    <xf numFmtId="173" fontId="0" fillId="0" borderId="27" xfId="0" applyNumberFormat="1" applyFill="1" applyBorder="1" applyAlignment="1" applyProtection="1">
      <alignment horizontal="center"/>
      <protection locked="0"/>
    </xf>
    <xf numFmtId="1" fontId="0" fillId="0" borderId="27" xfId="0" applyNumberFormat="1" applyFill="1" applyBorder="1" applyAlignment="1" applyProtection="1">
      <alignment horizontal="center"/>
      <protection locked="0"/>
    </xf>
    <xf numFmtId="172" fontId="0" fillId="0" borderId="27" xfId="0" applyNumberFormat="1" applyBorder="1" applyAlignment="1" applyProtection="1">
      <alignment horizontal="center"/>
      <protection/>
    </xf>
    <xf numFmtId="2" fontId="0" fillId="2" borderId="27" xfId="0" applyNumberFormat="1" applyFill="1" applyBorder="1" applyAlignment="1" applyProtection="1">
      <alignment horizontal="center"/>
      <protection/>
    </xf>
    <xf numFmtId="2" fontId="0" fillId="3" borderId="27" xfId="0" applyNumberFormat="1" applyFill="1" applyBorder="1" applyAlignment="1" applyProtection="1">
      <alignment horizontal="center"/>
      <protection/>
    </xf>
    <xf numFmtId="2" fontId="0" fillId="4" borderId="28" xfId="0" applyNumberForma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0" borderId="30" xfId="0" applyNumberFormat="1" applyBorder="1" applyAlignment="1" applyProtection="1">
      <alignment horizontal="left"/>
      <protection locked="0"/>
    </xf>
    <xf numFmtId="0" fontId="0" fillId="0" borderId="33" xfId="0" applyFill="1" applyBorder="1" applyAlignment="1" applyProtection="1">
      <alignment horizontal="center"/>
      <protection/>
    </xf>
    <xf numFmtId="173" fontId="0" fillId="0" borderId="34" xfId="0" applyNumberFormat="1" applyFill="1" applyBorder="1" applyAlignment="1" applyProtection="1">
      <alignment horizontal="center"/>
      <protection locked="0"/>
    </xf>
    <xf numFmtId="1" fontId="0" fillId="0" borderId="34" xfId="0" applyNumberFormat="1" applyFill="1" applyBorder="1" applyAlignment="1" applyProtection="1">
      <alignment horizontal="center"/>
      <protection locked="0"/>
    </xf>
    <xf numFmtId="172" fontId="0" fillId="0" borderId="34" xfId="0" applyNumberFormat="1" applyBorder="1" applyAlignment="1" applyProtection="1">
      <alignment horizontal="center"/>
      <protection/>
    </xf>
    <xf numFmtId="2" fontId="0" fillId="2" borderId="34" xfId="0" applyNumberFormat="1" applyFill="1" applyBorder="1" applyAlignment="1" applyProtection="1">
      <alignment horizontal="center"/>
      <protection/>
    </xf>
    <xf numFmtId="2" fontId="0" fillId="3" borderId="34" xfId="0" applyNumberFormat="1" applyFill="1" applyBorder="1" applyAlignment="1" applyProtection="1">
      <alignment horizontal="center"/>
      <protection/>
    </xf>
    <xf numFmtId="2" fontId="0" fillId="4" borderId="35" xfId="0" applyNumberFormat="1" applyFill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 locked="0"/>
    </xf>
    <xf numFmtId="14" fontId="0" fillId="0" borderId="33" xfId="0" applyNumberFormat="1" applyBorder="1" applyAlignment="1" applyProtection="1">
      <alignment horizontal="left"/>
      <protection locked="0"/>
    </xf>
    <xf numFmtId="14" fontId="0" fillId="0" borderId="26" xfId="0" applyNumberFormat="1" applyBorder="1" applyAlignment="1" applyProtection="1">
      <alignment horizontal="left"/>
      <protection locked="0"/>
    </xf>
    <xf numFmtId="173" fontId="0" fillId="0" borderId="37" xfId="0" applyNumberFormat="1" applyFill="1" applyBorder="1" applyAlignment="1" applyProtection="1">
      <alignment horizontal="center"/>
      <protection locked="0"/>
    </xf>
    <xf numFmtId="14" fontId="0" fillId="0" borderId="38" xfId="0" applyNumberFormat="1" applyBorder="1" applyAlignment="1" applyProtection="1">
      <alignment horizontal="left"/>
      <protection locked="0"/>
    </xf>
    <xf numFmtId="173" fontId="0" fillId="0" borderId="39" xfId="0" applyNumberFormat="1" applyFill="1" applyBorder="1" applyAlignment="1" applyProtection="1">
      <alignment horizontal="center"/>
      <protection locked="0"/>
    </xf>
    <xf numFmtId="172" fontId="0" fillId="0" borderId="40" xfId="0" applyNumberFormat="1" applyBorder="1" applyAlignment="1" applyProtection="1">
      <alignment horizontal="center"/>
      <protection/>
    </xf>
    <xf numFmtId="2" fontId="0" fillId="2" borderId="40" xfId="0" applyNumberFormat="1" applyFill="1" applyBorder="1" applyAlignment="1" applyProtection="1">
      <alignment horizontal="center"/>
      <protection/>
    </xf>
    <xf numFmtId="2" fontId="0" fillId="3" borderId="40" xfId="0" applyNumberFormat="1" applyFill="1" applyBorder="1" applyAlignment="1" applyProtection="1">
      <alignment horizontal="center"/>
      <protection/>
    </xf>
    <xf numFmtId="2" fontId="0" fillId="4" borderId="41" xfId="0" applyNumberFormat="1" applyFill="1" applyBorder="1" applyAlignment="1" applyProtection="1">
      <alignment horizontal="center"/>
      <protection/>
    </xf>
    <xf numFmtId="173" fontId="0" fillId="0" borderId="42" xfId="0" applyNumberForma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43" xfId="0" applyFill="1" applyBorder="1" applyAlignment="1" applyProtection="1">
      <alignment horizontal="center"/>
      <protection/>
    </xf>
    <xf numFmtId="173" fontId="0" fillId="0" borderId="44" xfId="0" applyNumberFormat="1" applyFill="1" applyBorder="1" applyAlignment="1" applyProtection="1">
      <alignment horizontal="center"/>
      <protection locked="0"/>
    </xf>
    <xf numFmtId="173" fontId="0" fillId="0" borderId="45" xfId="0" applyNumberFormat="1" applyFill="1" applyBorder="1" applyAlignment="1" applyProtection="1">
      <alignment horizontal="center"/>
      <protection locked="0"/>
    </xf>
    <xf numFmtId="1" fontId="0" fillId="0" borderId="45" xfId="0" applyNumberFormat="1" applyFill="1" applyBorder="1" applyAlignment="1" applyProtection="1">
      <alignment horizontal="center"/>
      <protection locked="0"/>
    </xf>
    <xf numFmtId="172" fontId="0" fillId="0" borderId="45" xfId="0" applyNumberFormat="1" applyBorder="1" applyAlignment="1" applyProtection="1">
      <alignment horizontal="center"/>
      <protection/>
    </xf>
    <xf numFmtId="2" fontId="0" fillId="2" borderId="45" xfId="0" applyNumberFormat="1" applyFill="1" applyBorder="1" applyAlignment="1" applyProtection="1">
      <alignment horizontal="center"/>
      <protection/>
    </xf>
    <xf numFmtId="2" fontId="0" fillId="3" borderId="45" xfId="0" applyNumberFormat="1" applyFill="1" applyBorder="1" applyAlignment="1" applyProtection="1">
      <alignment horizontal="center"/>
      <protection/>
    </xf>
    <xf numFmtId="2" fontId="0" fillId="4" borderId="46" xfId="0" applyNumberForma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75" zoomScaleNormal="75" workbookViewId="0" topLeftCell="A9">
      <selection activeCell="M11" sqref="M11"/>
    </sheetView>
  </sheetViews>
  <sheetFormatPr defaultColWidth="9.140625" defaultRowHeight="12.75"/>
  <cols>
    <col min="2" max="2" width="10.140625" style="0" bestFit="1" customWidth="1"/>
    <col min="5" max="5" width="9.28125" style="0" bestFit="1" customWidth="1"/>
    <col min="6" max="7" width="8.421875" style="0" bestFit="1" customWidth="1"/>
    <col min="8" max="8" width="8.57421875" style="0" bestFit="1" customWidth="1"/>
    <col min="9" max="9" width="9.28125" style="0" customWidth="1"/>
    <col min="10" max="10" width="11.421875" style="0" customWidth="1"/>
    <col min="11" max="20" width="9.7109375" style="0" customWidth="1"/>
    <col min="21" max="21" width="12.00390625" style="0" customWidth="1"/>
  </cols>
  <sheetData>
    <row r="1" spans="1:21" ht="19.5" customHeight="1" thickBot="1">
      <c r="A1" s="11"/>
      <c r="B1" s="12"/>
      <c r="C1" s="12"/>
      <c r="D1" s="12"/>
      <c r="E1" s="13"/>
      <c r="F1" s="9" t="s">
        <v>0</v>
      </c>
      <c r="G1" s="42" t="s">
        <v>25</v>
      </c>
      <c r="H1" s="43"/>
      <c r="I1" s="10" t="s">
        <v>2</v>
      </c>
      <c r="J1" s="41" t="s">
        <v>26</v>
      </c>
      <c r="K1" s="35" t="s">
        <v>24</v>
      </c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9.5" customHeight="1" thickBot="1">
      <c r="A2" s="22"/>
      <c r="B2" s="23"/>
      <c r="C2" s="23"/>
      <c r="D2" s="23"/>
      <c r="E2" s="24"/>
      <c r="F2" s="10" t="s">
        <v>1</v>
      </c>
      <c r="G2" s="41" t="s">
        <v>27</v>
      </c>
      <c r="H2" s="43"/>
      <c r="I2" s="10" t="s">
        <v>3</v>
      </c>
      <c r="J2" s="41" t="s">
        <v>28</v>
      </c>
      <c r="K2" s="31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9" customHeight="1">
      <c r="A3" s="18" t="s">
        <v>4</v>
      </c>
      <c r="B3" s="19"/>
      <c r="C3" s="19"/>
      <c r="D3" s="19"/>
      <c r="E3" s="20"/>
      <c r="F3" s="18" t="s">
        <v>5</v>
      </c>
      <c r="G3" s="21"/>
      <c r="H3" s="12"/>
      <c r="I3" s="12"/>
      <c r="J3" s="12"/>
      <c r="K3" s="31"/>
      <c r="L3" s="29"/>
      <c r="M3" s="29"/>
      <c r="N3" s="29"/>
      <c r="O3" s="29"/>
      <c r="P3" s="29"/>
      <c r="Q3" s="29"/>
      <c r="R3" s="29"/>
      <c r="S3" s="29"/>
      <c r="T3" s="29"/>
      <c r="U3" s="30"/>
    </row>
    <row r="4" spans="1:21" ht="13.5" thickBot="1">
      <c r="A4" s="36" t="s">
        <v>29</v>
      </c>
      <c r="B4" s="37"/>
      <c r="C4" s="37"/>
      <c r="D4" s="37"/>
      <c r="E4" s="38"/>
      <c r="F4" s="39" t="s">
        <v>30</v>
      </c>
      <c r="G4" s="40"/>
      <c r="H4" s="40"/>
      <c r="I4" s="40"/>
      <c r="J4" s="40"/>
      <c r="K4" s="31"/>
      <c r="L4" s="29"/>
      <c r="M4" s="29"/>
      <c r="N4" s="29"/>
      <c r="O4" s="29"/>
      <c r="P4" s="29"/>
      <c r="Q4" s="29"/>
      <c r="R4" s="29"/>
      <c r="S4" s="29"/>
      <c r="T4" s="29"/>
      <c r="U4" s="30"/>
    </row>
    <row r="5" spans="1:21" ht="13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31"/>
      <c r="L5" s="29"/>
      <c r="M5" s="29"/>
      <c r="N5" s="29"/>
      <c r="O5" s="29"/>
      <c r="P5" s="29"/>
      <c r="Q5" s="29"/>
      <c r="R5" s="29"/>
      <c r="S5" s="29"/>
      <c r="T5" s="29"/>
      <c r="U5" s="30"/>
    </row>
    <row r="6" spans="1:21" ht="13.5" thickBot="1">
      <c r="A6" s="25" t="s">
        <v>22</v>
      </c>
      <c r="B6" s="7"/>
      <c r="C6" s="7"/>
      <c r="D6" s="7"/>
      <c r="E6" s="7"/>
      <c r="F6" s="7"/>
      <c r="G6" s="7"/>
      <c r="H6" s="7"/>
      <c r="I6" s="7"/>
      <c r="J6" s="8"/>
      <c r="K6" s="31"/>
      <c r="L6" s="29"/>
      <c r="M6" s="29"/>
      <c r="N6" s="29"/>
      <c r="O6" s="29"/>
      <c r="P6" s="29"/>
      <c r="Q6" s="29"/>
      <c r="R6" s="29"/>
      <c r="S6" s="29"/>
      <c r="T6" s="29"/>
      <c r="U6" s="30"/>
    </row>
    <row r="7" spans="1:21" ht="13.5" thickBot="1">
      <c r="A7" s="82"/>
      <c r="B7" s="83"/>
      <c r="C7" s="26"/>
      <c r="D7" s="26"/>
      <c r="E7" s="26"/>
      <c r="F7" s="26"/>
      <c r="G7" s="26"/>
      <c r="H7" s="26"/>
      <c r="I7" s="7"/>
      <c r="J7" s="8"/>
      <c r="K7" s="31"/>
      <c r="L7" s="29"/>
      <c r="M7" s="29"/>
      <c r="N7" s="29"/>
      <c r="O7" s="29"/>
      <c r="P7" s="29"/>
      <c r="Q7" s="29"/>
      <c r="R7" s="29"/>
      <c r="S7" s="29"/>
      <c r="T7" s="29"/>
      <c r="U7" s="30"/>
    </row>
    <row r="8" spans="1:21" ht="16.5" thickBot="1">
      <c r="A8" s="1"/>
      <c r="B8" s="1" t="s">
        <v>6</v>
      </c>
      <c r="C8" s="1" t="s">
        <v>7</v>
      </c>
      <c r="D8" s="1" t="s">
        <v>8</v>
      </c>
      <c r="E8" s="2" t="s">
        <v>9</v>
      </c>
      <c r="F8" s="3" t="s">
        <v>10</v>
      </c>
      <c r="G8" s="4" t="s">
        <v>10</v>
      </c>
      <c r="H8" s="5" t="s">
        <v>11</v>
      </c>
      <c r="I8" s="1" t="s">
        <v>20</v>
      </c>
      <c r="J8" s="14" t="s">
        <v>21</v>
      </c>
      <c r="K8" s="31"/>
      <c r="L8" s="29"/>
      <c r="M8" s="29"/>
      <c r="N8" s="29"/>
      <c r="O8" s="29"/>
      <c r="P8" s="29"/>
      <c r="Q8" s="29"/>
      <c r="R8" s="29"/>
      <c r="S8" s="29"/>
      <c r="T8" s="29"/>
      <c r="U8" s="30"/>
    </row>
    <row r="9" spans="1:21" ht="15" thickBot="1">
      <c r="A9" s="1" t="s">
        <v>12</v>
      </c>
      <c r="B9" s="1" t="s">
        <v>13</v>
      </c>
      <c r="C9" s="1" t="s">
        <v>14</v>
      </c>
      <c r="D9" s="1" t="s">
        <v>15</v>
      </c>
      <c r="E9" s="2" t="s">
        <v>16</v>
      </c>
      <c r="F9" s="3" t="s">
        <v>17</v>
      </c>
      <c r="G9" s="4" t="s">
        <v>18</v>
      </c>
      <c r="H9" s="5" t="s">
        <v>19</v>
      </c>
      <c r="I9" s="1"/>
      <c r="J9" s="1"/>
      <c r="K9" s="31"/>
      <c r="L9" s="29"/>
      <c r="M9" s="29"/>
      <c r="N9" s="29"/>
      <c r="O9" s="29"/>
      <c r="P9" s="29"/>
      <c r="Q9" s="29"/>
      <c r="R9" s="29"/>
      <c r="S9" s="29"/>
      <c r="T9" s="29"/>
      <c r="U9" s="30"/>
    </row>
    <row r="10" spans="1:21" ht="12.75">
      <c r="A10" s="84">
        <v>1</v>
      </c>
      <c r="B10" s="85">
        <v>91.4</v>
      </c>
      <c r="C10" s="85">
        <v>19.3</v>
      </c>
      <c r="D10" s="86">
        <v>160</v>
      </c>
      <c r="E10" s="87">
        <f aca="true" t="shared" si="0" ref="E10:E18">SUM((101325-H10)*(28.96/(8314.3*(273+C10)))+F10/1000)</f>
        <v>1.198218749600215</v>
      </c>
      <c r="F10" s="88">
        <f aca="true" t="shared" si="1" ref="F10:F18">SUM((10^-3*(4.85+3.47*(C10/10)+0.945*(C10/10)^2+0.158*(C10/10)^3+0.0281*(C10/10)^4))*B10*10)</f>
        <v>15.165897469732837</v>
      </c>
      <c r="G10" s="89">
        <f aca="true" t="shared" si="2" ref="G10:G18">SUM(F10/E10)</f>
        <v>12.657035683002732</v>
      </c>
      <c r="H10" s="90">
        <f>SUM(F10*10^-3*461.4*(273+C10))</f>
        <v>2045.3824305479018</v>
      </c>
      <c r="I10" s="91" t="s">
        <v>31</v>
      </c>
      <c r="J10" s="92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30"/>
    </row>
    <row r="11" spans="1:21" ht="12.75">
      <c r="A11" s="93">
        <v>2</v>
      </c>
      <c r="B11" s="94">
        <v>87.7</v>
      </c>
      <c r="C11" s="94">
        <v>21.5</v>
      </c>
      <c r="D11" s="95">
        <v>40</v>
      </c>
      <c r="E11" s="96">
        <f t="shared" si="0"/>
        <v>1.1885054700207542</v>
      </c>
      <c r="F11" s="97">
        <f t="shared" si="1"/>
        <v>16.530969996523126</v>
      </c>
      <c r="G11" s="98">
        <f t="shared" si="2"/>
        <v>13.909039893804152</v>
      </c>
      <c r="H11" s="99">
        <f aca="true" t="shared" si="3" ref="H11:H18">SUM(F11*10^-3*461.4*(273+20))</f>
        <v>2234.8251400239606</v>
      </c>
      <c r="I11" s="100" t="s">
        <v>32</v>
      </c>
      <c r="J11" s="101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30"/>
    </row>
    <row r="12" spans="1:21" ht="12.75">
      <c r="A12" s="102">
        <v>3</v>
      </c>
      <c r="B12" s="85">
        <v>94.6</v>
      </c>
      <c r="C12" s="85">
        <v>17.9</v>
      </c>
      <c r="D12" s="86">
        <v>270</v>
      </c>
      <c r="E12" s="87">
        <f t="shared" si="0"/>
        <v>1.2042913988480914</v>
      </c>
      <c r="F12" s="88">
        <f t="shared" si="1"/>
        <v>14.458512524929503</v>
      </c>
      <c r="G12" s="89">
        <f t="shared" si="2"/>
        <v>12.005825615593631</v>
      </c>
      <c r="H12" s="90">
        <f t="shared" si="3"/>
        <v>1954.6491999477246</v>
      </c>
      <c r="I12" s="104" t="s">
        <v>31</v>
      </c>
      <c r="J12" s="104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30"/>
    </row>
    <row r="13" spans="1:21" ht="12.75">
      <c r="A13" s="93">
        <v>4</v>
      </c>
      <c r="B13" s="94">
        <v>89.1</v>
      </c>
      <c r="C13" s="94">
        <v>20.6</v>
      </c>
      <c r="D13" s="95">
        <v>48</v>
      </c>
      <c r="E13" s="96">
        <f t="shared" si="0"/>
        <v>1.1924518612007733</v>
      </c>
      <c r="F13" s="97">
        <f t="shared" si="1"/>
        <v>15.945013180877618</v>
      </c>
      <c r="G13" s="98">
        <f t="shared" si="2"/>
        <v>13.371620020636584</v>
      </c>
      <c r="H13" s="99">
        <f t="shared" si="3"/>
        <v>2155.6095209254813</v>
      </c>
      <c r="I13" s="100" t="s">
        <v>32</v>
      </c>
      <c r="J13" s="101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30"/>
    </row>
    <row r="14" spans="1:21" ht="12.75">
      <c r="A14" s="102">
        <v>5</v>
      </c>
      <c r="B14" s="85">
        <v>96.1</v>
      </c>
      <c r="C14" s="85">
        <v>18.3</v>
      </c>
      <c r="D14" s="86">
        <v>77</v>
      </c>
      <c r="E14" s="87">
        <f t="shared" si="0"/>
        <v>1.202300331634444</v>
      </c>
      <c r="F14" s="88">
        <f t="shared" si="1"/>
        <v>15.037974624313959</v>
      </c>
      <c r="G14" s="89">
        <f t="shared" si="2"/>
        <v>12.50766903130674</v>
      </c>
      <c r="H14" s="90">
        <f t="shared" si="3"/>
        <v>2032.986797055929</v>
      </c>
      <c r="I14" s="103" t="s">
        <v>31</v>
      </c>
      <c r="J14" s="104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30"/>
    </row>
    <row r="15" spans="1:21" ht="12.75">
      <c r="A15" s="93">
        <v>6</v>
      </c>
      <c r="B15" s="94">
        <v>87.6</v>
      </c>
      <c r="C15" s="94">
        <v>20.2</v>
      </c>
      <c r="D15" s="95">
        <v>220</v>
      </c>
      <c r="E15" s="96">
        <f t="shared" si="0"/>
        <v>1.194437315521602</v>
      </c>
      <c r="F15" s="97">
        <f t="shared" si="1"/>
        <v>15.317327807560893</v>
      </c>
      <c r="G15" s="98">
        <f t="shared" si="2"/>
        <v>12.823885865347341</v>
      </c>
      <c r="H15" s="99">
        <f t="shared" si="3"/>
        <v>2070.7526097697187</v>
      </c>
      <c r="I15" s="100" t="s">
        <v>31</v>
      </c>
      <c r="J15" s="101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30"/>
    </row>
    <row r="16" spans="1:21" ht="12.75">
      <c r="A16" s="102">
        <v>7</v>
      </c>
      <c r="B16" s="85">
        <v>94.4</v>
      </c>
      <c r="C16" s="85">
        <v>21.5</v>
      </c>
      <c r="D16" s="86">
        <v>59</v>
      </c>
      <c r="E16" s="87">
        <f t="shared" si="0"/>
        <v>1.1877490578709196</v>
      </c>
      <c r="F16" s="88">
        <f t="shared" si="1"/>
        <v>17.793883325790002</v>
      </c>
      <c r="G16" s="89">
        <f t="shared" si="2"/>
        <v>14.981180753522247</v>
      </c>
      <c r="H16" s="90">
        <f t="shared" si="3"/>
        <v>2405.5586455902153</v>
      </c>
      <c r="I16" s="103" t="s">
        <v>32</v>
      </c>
      <c r="J16" s="104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30"/>
    </row>
    <row r="17" spans="1:21" ht="12.75">
      <c r="A17" s="93">
        <v>8</v>
      </c>
      <c r="B17" s="94">
        <v>91.3</v>
      </c>
      <c r="C17" s="94">
        <v>21.3</v>
      </c>
      <c r="D17" s="95">
        <v>73</v>
      </c>
      <c r="E17" s="96">
        <f t="shared" si="0"/>
        <v>1.189012938400497</v>
      </c>
      <c r="F17" s="97">
        <f t="shared" si="1"/>
        <v>17.012580970781027</v>
      </c>
      <c r="G17" s="98">
        <f t="shared" si="2"/>
        <v>14.308154622494657</v>
      </c>
      <c r="H17" s="99">
        <f t="shared" si="3"/>
        <v>2299.934223956081</v>
      </c>
      <c r="I17" s="100" t="s">
        <v>32</v>
      </c>
      <c r="J17" s="101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30"/>
    </row>
    <row r="18" spans="1:21" ht="12.75">
      <c r="A18" s="102">
        <v>9</v>
      </c>
      <c r="B18" s="85">
        <v>93.3</v>
      </c>
      <c r="C18" s="85">
        <v>17.7</v>
      </c>
      <c r="D18" s="86">
        <v>310</v>
      </c>
      <c r="E18" s="87">
        <f t="shared" si="0"/>
        <v>1.2053369030933854</v>
      </c>
      <c r="F18" s="88">
        <f t="shared" si="1"/>
        <v>14.092443049683695</v>
      </c>
      <c r="G18" s="89">
        <f t="shared" si="2"/>
        <v>11.691704629234156</v>
      </c>
      <c r="H18" s="90">
        <f t="shared" si="3"/>
        <v>1905.1601943753485</v>
      </c>
      <c r="I18" s="105" t="s">
        <v>31</v>
      </c>
      <c r="J18" s="104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30"/>
    </row>
    <row r="19" spans="1:21" ht="12.75">
      <c r="A19" s="93">
        <v>10</v>
      </c>
      <c r="B19" s="94">
        <v>92.8</v>
      </c>
      <c r="C19" s="94">
        <v>19</v>
      </c>
      <c r="D19" s="95">
        <v>45</v>
      </c>
      <c r="E19" s="96">
        <f>SUM((101325-H19)*(28.96/(8314.3*(273+C19)))+F19/1000)</f>
        <v>1.1993974958297178</v>
      </c>
      <c r="F19" s="97">
        <f>SUM((10^-3*(4.85+3.47*(C19/10)+0.945*(C19/10)^2+0.158*(C19/10)^3+0.0281*(C19/10)^4))*B19*10)</f>
        <v>15.130459081280001</v>
      </c>
      <c r="G19" s="98">
        <f>SUM(F19/E19)</f>
        <v>12.61504975113615</v>
      </c>
      <c r="H19" s="99">
        <f>SUM(F19*10^-3*461.4*(273+20))</f>
        <v>2045.48978929006</v>
      </c>
      <c r="I19" s="100" t="s">
        <v>31</v>
      </c>
      <c r="J19" s="101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30"/>
    </row>
    <row r="20" spans="1:21" ht="12.75">
      <c r="A20" s="6">
        <v>11</v>
      </c>
      <c r="B20" s="68">
        <v>92.4</v>
      </c>
      <c r="C20" s="68">
        <v>21.4</v>
      </c>
      <c r="D20" s="55">
        <v>53</v>
      </c>
      <c r="E20" s="74">
        <f>SUM((101325-H20)*(28.96/(8314.3*(273+C20)))+F20/1000)</f>
        <v>1.1884323632881255</v>
      </c>
      <c r="F20" s="56">
        <f>SUM((10^-3*(4.85+3.47*(C20/10)+0.945*(C20/10)^2+0.158*(C20/10)^3+0.0281*(C20/10)^4))*B20*10)</f>
        <v>17.316970660000703</v>
      </c>
      <c r="G20" s="57">
        <f>SUM(F20/E20)</f>
        <v>14.571271529570714</v>
      </c>
      <c r="H20" s="58">
        <f>SUM(F20*10^-3*461.4*(273+20))</f>
        <v>2341.0847269196274</v>
      </c>
      <c r="I20" s="44" t="s">
        <v>32</v>
      </c>
      <c r="J20" s="45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30"/>
    </row>
    <row r="21" spans="1:21" ht="12.75">
      <c r="A21" s="102">
        <v>12</v>
      </c>
      <c r="B21" s="85">
        <v>89.2</v>
      </c>
      <c r="C21" s="85">
        <v>21</v>
      </c>
      <c r="D21" s="86">
        <v>70</v>
      </c>
      <c r="E21" s="87">
        <f>SUM((101325-H21)*(28.96/(8314.3*(273+C21)))+F21/1000)</f>
        <v>1.1906157805407684</v>
      </c>
      <c r="F21" s="88">
        <f>SUM((10^-3*(4.85+3.47*(C21/10)+0.945*(C21/10)^2+0.158*(C21/10)^3+0.0281*(C21/10)^4))*B21*10)</f>
        <v>16.33624821212</v>
      </c>
      <c r="G21" s="89">
        <f>SUM(F21/E21)</f>
        <v>13.720839652150591</v>
      </c>
      <c r="H21" s="90">
        <f>SUM(F21*10^-3*461.4*(273+20))</f>
        <v>2208.5006630461453</v>
      </c>
      <c r="I21" s="103" t="s">
        <v>32</v>
      </c>
      <c r="J21" s="106">
        <v>37490</v>
      </c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30"/>
    </row>
    <row r="22" spans="1:21" ht="12.75">
      <c r="A22" s="107">
        <v>13</v>
      </c>
      <c r="B22" s="108">
        <v>91.8</v>
      </c>
      <c r="C22" s="108">
        <v>21.1</v>
      </c>
      <c r="D22" s="109">
        <v>235</v>
      </c>
      <c r="E22" s="110">
        <f>SUM((101325-H22)*(28.96/(8314.3*(273+C22)))+F22/1000)</f>
        <v>1.1898717907004224</v>
      </c>
      <c r="F22" s="111">
        <f>SUM((10^-3*(4.85+3.47*(C22/10)+0.945*(C22/10)^2+0.158*(C22/10)^3+0.0281*(C22/10)^4))*B22*10)</f>
        <v>16.909698765725484</v>
      </c>
      <c r="G22" s="112">
        <f>SUM(F22/E22)</f>
        <v>14.211362012180764</v>
      </c>
      <c r="H22" s="113">
        <f>SUM(F22*10^-3*461.4*(273+20))</f>
        <v>2286.025558078181</v>
      </c>
      <c r="I22" s="114" t="s">
        <v>31</v>
      </c>
      <c r="J22" s="115">
        <v>37490</v>
      </c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30"/>
    </row>
    <row r="23" spans="1:21" ht="12.75">
      <c r="A23" s="93">
        <v>14</v>
      </c>
      <c r="B23" s="94">
        <v>89.8</v>
      </c>
      <c r="C23" s="94">
        <v>21.7</v>
      </c>
      <c r="D23" s="95">
        <v>50</v>
      </c>
      <c r="E23" s="96">
        <f>SUM((101325-H23)*(28.96/(8314.3*(273+C23)))+F23/1000)</f>
        <v>1.1873564442030025</v>
      </c>
      <c r="F23" s="97">
        <f>SUM((10^-3*(4.85+3.47*(C23/10)+0.945*(C23/10)^2+0.158*(C23/10)^3+0.0281*(C23/10)^4))*B23*10)</f>
        <v>17.1225126511693</v>
      </c>
      <c r="G23" s="98">
        <f>SUM(F23/E23)</f>
        <v>14.420701327529798</v>
      </c>
      <c r="H23" s="99">
        <f>SUM(F23*10^-3*461.4*(273+20))</f>
        <v>2314.7959098141073</v>
      </c>
      <c r="I23" s="100" t="s">
        <v>32</v>
      </c>
      <c r="J23" s="116">
        <v>37490</v>
      </c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30"/>
    </row>
    <row r="24" spans="1:21" ht="12.75">
      <c r="A24" s="102">
        <v>15</v>
      </c>
      <c r="B24" s="117">
        <v>56.2</v>
      </c>
      <c r="C24" s="85">
        <v>20.4</v>
      </c>
      <c r="D24" s="86">
        <v>43</v>
      </c>
      <c r="E24" s="87">
        <f aca="true" t="shared" si="4" ref="E24:E30">SUM((101325-H24)*(28.96/(8314.3*(273+C24)))+F24/1000)</f>
        <v>1.1968855763318489</v>
      </c>
      <c r="F24" s="88">
        <f aca="true" t="shared" si="5" ref="F24:F30">SUM((10^-3*(4.85+3.47*(C24/10)+0.945*(C24/10)^2+0.158*(C24/10)^3+0.0281*(C24/10)^4))*B24*10)</f>
        <v>9.941521711058433</v>
      </c>
      <c r="G24" s="89">
        <f aca="true" t="shared" si="6" ref="G24:G30">SUM(F24/E24)</f>
        <v>8.306158840619233</v>
      </c>
      <c r="H24" s="90">
        <f aca="true" t="shared" si="7" ref="H24:H30">SUM(F24*10^-3*461.4*(273+20))</f>
        <v>1343.9963084223316</v>
      </c>
      <c r="I24" s="104" t="s">
        <v>32</v>
      </c>
      <c r="J24" s="118">
        <v>37515</v>
      </c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30"/>
    </row>
    <row r="25" spans="1:21" ht="12.75">
      <c r="A25" s="93">
        <v>16</v>
      </c>
      <c r="B25" s="119">
        <v>90.1</v>
      </c>
      <c r="C25" s="94">
        <v>19.2</v>
      </c>
      <c r="D25" s="95">
        <v>160</v>
      </c>
      <c r="E25" s="120">
        <f t="shared" si="4"/>
        <v>1.1987504100436976</v>
      </c>
      <c r="F25" s="121">
        <f t="shared" si="5"/>
        <v>14.863094686155772</v>
      </c>
      <c r="G25" s="122">
        <f t="shared" si="6"/>
        <v>12.398823442833253</v>
      </c>
      <c r="H25" s="123">
        <f t="shared" si="7"/>
        <v>2009.3447432403361</v>
      </c>
      <c r="I25" s="101" t="s">
        <v>31</v>
      </c>
      <c r="J25" s="118">
        <v>37515</v>
      </c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30"/>
    </row>
    <row r="26" spans="1:21" ht="12.75">
      <c r="A26" s="102">
        <v>17</v>
      </c>
      <c r="B26" s="117">
        <v>57.7</v>
      </c>
      <c r="C26" s="85">
        <v>18.8</v>
      </c>
      <c r="D26" s="86">
        <v>45</v>
      </c>
      <c r="E26" s="87">
        <f t="shared" si="4"/>
        <v>1.203788752652997</v>
      </c>
      <c r="F26" s="88">
        <f t="shared" si="5"/>
        <v>9.298061254156032</v>
      </c>
      <c r="G26" s="89">
        <f t="shared" si="6"/>
        <v>7.723997448609061</v>
      </c>
      <c r="H26" s="90">
        <f t="shared" si="7"/>
        <v>1257.006760561605</v>
      </c>
      <c r="I26" s="104" t="s">
        <v>32</v>
      </c>
      <c r="J26" s="118">
        <v>37515</v>
      </c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30"/>
    </row>
    <row r="27" spans="1:21" ht="12.75">
      <c r="A27" s="93">
        <v>18</v>
      </c>
      <c r="B27" s="119">
        <v>94.3</v>
      </c>
      <c r="C27" s="94">
        <v>17.4</v>
      </c>
      <c r="D27" s="95">
        <v>270</v>
      </c>
      <c r="E27" s="96">
        <f t="shared" si="4"/>
        <v>1.206629337604785</v>
      </c>
      <c r="F27" s="97">
        <f t="shared" si="5"/>
        <v>13.992992697681006</v>
      </c>
      <c r="G27" s="98">
        <f t="shared" si="6"/>
        <v>11.596761541914557</v>
      </c>
      <c r="H27" s="99">
        <f t="shared" si="7"/>
        <v>1891.7154813980346</v>
      </c>
      <c r="I27" s="101" t="s">
        <v>31</v>
      </c>
      <c r="J27" s="118">
        <v>37515</v>
      </c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30"/>
    </row>
    <row r="28" spans="1:21" ht="12.75">
      <c r="A28" s="102">
        <v>19</v>
      </c>
      <c r="B28" s="117">
        <v>92.9</v>
      </c>
      <c r="C28" s="85">
        <v>18.9</v>
      </c>
      <c r="D28" s="86">
        <v>315</v>
      </c>
      <c r="E28" s="87">
        <f t="shared" si="4"/>
        <v>1.1998474305438276</v>
      </c>
      <c r="F28" s="88">
        <f t="shared" si="5"/>
        <v>15.058335788861212</v>
      </c>
      <c r="G28" s="89">
        <f t="shared" si="6"/>
        <v>12.550208806161349</v>
      </c>
      <c r="H28" s="90">
        <f t="shared" si="7"/>
        <v>2035.739426963305</v>
      </c>
      <c r="I28" s="104" t="s">
        <v>32</v>
      </c>
      <c r="J28" s="118">
        <v>37515</v>
      </c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30"/>
    </row>
    <row r="29" spans="1:21" ht="12.75">
      <c r="A29" s="107">
        <v>20</v>
      </c>
      <c r="B29" s="124">
        <v>98.8</v>
      </c>
      <c r="C29" s="108">
        <v>18.7</v>
      </c>
      <c r="D29" s="109">
        <v>287</v>
      </c>
      <c r="E29" s="110">
        <f t="shared" si="4"/>
        <v>1.200186944670539</v>
      </c>
      <c r="F29" s="111">
        <f t="shared" si="5"/>
        <v>15.828036713152507</v>
      </c>
      <c r="G29" s="112">
        <f t="shared" si="6"/>
        <v>13.18797607609157</v>
      </c>
      <c r="H29" s="113">
        <f t="shared" si="7"/>
        <v>2139.79544885843</v>
      </c>
      <c r="I29" s="125" t="s">
        <v>41</v>
      </c>
      <c r="J29" s="118">
        <v>37515</v>
      </c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30"/>
    </row>
    <row r="30" spans="1:21" ht="13.5" thickBot="1">
      <c r="A30" s="126">
        <v>21</v>
      </c>
      <c r="B30" s="127">
        <v>90.2</v>
      </c>
      <c r="C30" s="128">
        <v>18.4</v>
      </c>
      <c r="D30" s="129">
        <v>85</v>
      </c>
      <c r="E30" s="130">
        <f t="shared" si="4"/>
        <v>1.2024103001295985</v>
      </c>
      <c r="F30" s="131">
        <f t="shared" si="5"/>
        <v>14.197970603948031</v>
      </c>
      <c r="G30" s="132">
        <f t="shared" si="6"/>
        <v>11.8079249673907</v>
      </c>
      <c r="H30" s="133">
        <f t="shared" si="7"/>
        <v>1919.426485541855</v>
      </c>
      <c r="I30" s="134" t="s">
        <v>32</v>
      </c>
      <c r="J30" s="80">
        <v>37515</v>
      </c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30"/>
    </row>
    <row r="31" spans="1:21" ht="13.5" thickBot="1">
      <c r="A31" s="14"/>
      <c r="B31" s="69"/>
      <c r="C31" s="69"/>
      <c r="D31" s="60"/>
      <c r="E31" s="75"/>
      <c r="F31" s="59"/>
      <c r="G31" s="59"/>
      <c r="H31" s="59"/>
      <c r="I31" s="14"/>
      <c r="J31" s="14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30"/>
    </row>
    <row r="32" spans="1:21" ht="12.75">
      <c r="A32" s="11" t="s">
        <v>23</v>
      </c>
      <c r="B32" s="70"/>
      <c r="C32" s="70"/>
      <c r="D32" s="61"/>
      <c r="E32" s="76"/>
      <c r="F32" s="62"/>
      <c r="G32" s="62"/>
      <c r="H32" s="62"/>
      <c r="I32" s="47"/>
      <c r="J32" s="48"/>
      <c r="K32" s="31"/>
      <c r="L32" s="29"/>
      <c r="M32" s="29"/>
      <c r="N32" s="29"/>
      <c r="O32" s="29"/>
      <c r="P32" s="29"/>
      <c r="Q32" s="29"/>
      <c r="R32" s="29"/>
      <c r="S32" s="29"/>
      <c r="T32" s="29"/>
      <c r="U32" s="30"/>
    </row>
    <row r="33" spans="1:21" ht="12.75">
      <c r="A33" s="15"/>
      <c r="B33" s="71"/>
      <c r="C33" s="71"/>
      <c r="D33" s="64"/>
      <c r="E33" s="77"/>
      <c r="F33" s="63"/>
      <c r="G33" s="63"/>
      <c r="H33" s="63"/>
      <c r="I33" s="16"/>
      <c r="J33" s="17"/>
      <c r="K33" s="31"/>
      <c r="L33" s="29"/>
      <c r="M33" s="29"/>
      <c r="N33" s="29"/>
      <c r="O33" s="29"/>
      <c r="P33" s="29"/>
      <c r="Q33" s="29"/>
      <c r="R33" s="29"/>
      <c r="S33" s="29"/>
      <c r="T33" s="29"/>
      <c r="U33" s="30"/>
    </row>
    <row r="34" spans="1:21" ht="12.75">
      <c r="A34" s="15" t="s">
        <v>33</v>
      </c>
      <c r="B34" s="71"/>
      <c r="C34" s="71"/>
      <c r="D34" s="64"/>
      <c r="E34" s="77"/>
      <c r="F34" s="63"/>
      <c r="G34" s="63"/>
      <c r="H34" s="63"/>
      <c r="I34" s="16"/>
      <c r="J34" s="17"/>
      <c r="K34" s="31"/>
      <c r="L34" s="29"/>
      <c r="M34" s="29"/>
      <c r="N34" s="29"/>
      <c r="O34" s="29"/>
      <c r="P34" s="29"/>
      <c r="Q34" s="29"/>
      <c r="R34" s="29"/>
      <c r="S34" s="29"/>
      <c r="T34" s="29"/>
      <c r="U34" s="30"/>
    </row>
    <row r="35" spans="1:21" ht="12.75">
      <c r="A35" s="49"/>
      <c r="B35" s="67">
        <v>60</v>
      </c>
      <c r="C35" s="67">
        <v>22.2</v>
      </c>
      <c r="D35" s="52"/>
      <c r="E35" s="73">
        <f>SUM((101325-H35)*(28.96/(8314.3*(273+C35)))+F35/1000)</f>
        <v>1.1884169964080313</v>
      </c>
      <c r="F35" s="53">
        <f>SUM((10^-3*(4.85+3.47*(C35/10)+0.945*(C35/10)^2+0.158*(C35/10)^3+0.0281*(C35/10)^4))*B35*10)</f>
        <v>11.773168824201601</v>
      </c>
      <c r="G35" s="54">
        <f>SUM(F35/E35)</f>
        <v>9.906597482016657</v>
      </c>
      <c r="H35" s="79">
        <f>SUM(F35*10^-3*461.4*(273+C35))</f>
        <v>1603.5677561876498</v>
      </c>
      <c r="I35" s="50"/>
      <c r="J35" s="51"/>
      <c r="K35" s="31"/>
      <c r="L35" s="29"/>
      <c r="M35" s="29"/>
      <c r="N35" s="29"/>
      <c r="O35" s="29"/>
      <c r="P35" s="29"/>
      <c r="Q35" s="29"/>
      <c r="R35" s="29"/>
      <c r="S35" s="29"/>
      <c r="T35" s="29"/>
      <c r="U35" s="30"/>
    </row>
    <row r="36" spans="1:21" ht="12.75">
      <c r="A36" s="49"/>
      <c r="B36" s="72"/>
      <c r="C36" s="72"/>
      <c r="D36" s="66"/>
      <c r="E36" s="78"/>
      <c r="F36" s="65"/>
      <c r="G36" s="65"/>
      <c r="H36" s="65"/>
      <c r="I36" s="50"/>
      <c r="J36" s="51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30"/>
    </row>
    <row r="37" spans="1:21" ht="12.75">
      <c r="A37" s="49" t="s">
        <v>34</v>
      </c>
      <c r="B37" s="72"/>
      <c r="C37" s="72"/>
      <c r="D37" s="66"/>
      <c r="E37" s="78"/>
      <c r="F37" s="65"/>
      <c r="G37" s="65"/>
      <c r="H37" s="65"/>
      <c r="I37" s="50"/>
      <c r="J37" s="51"/>
      <c r="K37" s="29"/>
      <c r="L37" s="29"/>
      <c r="M37" s="29"/>
      <c r="N37" s="29"/>
      <c r="O37" s="29"/>
      <c r="P37" s="29"/>
      <c r="Q37" s="29"/>
      <c r="R37" s="29"/>
      <c r="S37" s="29"/>
      <c r="U37" s="30"/>
    </row>
    <row r="38" spans="1:21" ht="12.75">
      <c r="A38" s="49"/>
      <c r="B38" s="67">
        <v>56.8</v>
      </c>
      <c r="C38" s="67">
        <v>21.4</v>
      </c>
      <c r="D38" s="52"/>
      <c r="E38" s="73">
        <f>SUM((101325-H38)*(28.96/(8314.3*(273+C38)))+F38/1000)</f>
        <v>1.1923507176940538</v>
      </c>
      <c r="F38" s="53">
        <f>SUM((10^-3*(4.85+3.47*(C38/10)+0.945*(C38/10)^2+0.158*(C38/10)^3+0.0281*(C38/10)^4))*B38*10)</f>
        <v>10.645064215238527</v>
      </c>
      <c r="G38" s="54">
        <f>SUM(F38/E38)</f>
        <v>8.927796207331971</v>
      </c>
      <c r="H38" s="79">
        <f>SUM(F38*10^-3*461.4*(273+C38))</f>
        <v>1445.984645951415</v>
      </c>
      <c r="I38" s="50"/>
      <c r="J38" s="51"/>
      <c r="K38" s="29"/>
      <c r="L38" s="29"/>
      <c r="M38" s="29"/>
      <c r="N38" s="29"/>
      <c r="O38" s="29"/>
      <c r="P38" s="29"/>
      <c r="Q38" s="29"/>
      <c r="R38" s="29"/>
      <c r="S38" s="29"/>
      <c r="U38" s="30"/>
    </row>
    <row r="39" spans="1:21" ht="12.75">
      <c r="A39" s="49"/>
      <c r="B39" s="72"/>
      <c r="C39" s="72"/>
      <c r="D39" s="66"/>
      <c r="E39" s="78"/>
      <c r="F39" s="65"/>
      <c r="G39" s="65"/>
      <c r="H39" s="65"/>
      <c r="I39" s="50"/>
      <c r="J39" s="51"/>
      <c r="K39" s="29"/>
      <c r="L39" s="29"/>
      <c r="M39" s="29"/>
      <c r="N39" s="29"/>
      <c r="O39" s="29"/>
      <c r="P39" s="29"/>
      <c r="Q39" s="29"/>
      <c r="R39" s="29"/>
      <c r="S39" s="29"/>
      <c r="U39" s="30"/>
    </row>
    <row r="40" spans="1:21" ht="12.75">
      <c r="A40" s="49" t="s">
        <v>35</v>
      </c>
      <c r="B40" s="72"/>
      <c r="C40" s="72"/>
      <c r="D40" s="66"/>
      <c r="E40" s="78"/>
      <c r="F40" s="65"/>
      <c r="G40" s="65"/>
      <c r="H40" s="65"/>
      <c r="I40" s="50"/>
      <c r="J40" s="51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30"/>
    </row>
    <row r="41" spans="1:21" ht="12.75">
      <c r="A41" s="49"/>
      <c r="B41" s="67">
        <v>35.4</v>
      </c>
      <c r="C41" s="67">
        <v>26.7</v>
      </c>
      <c r="D41" s="52"/>
      <c r="E41" s="73">
        <f>SUM((101325-H41)*(28.96/(8314.3*(273+C41)))+F41/1000)</f>
        <v>1.172178587645704</v>
      </c>
      <c r="F41" s="53">
        <f>SUM((10^-3*(4.85+3.47*(C41/10)+0.945*(C41/10)^2+0.158*(C41/10)^3+0.0281*(C41/10)^4))*B41*10)</f>
        <v>8.951663278095953</v>
      </c>
      <c r="G41" s="54">
        <f>SUM(F41/E41)</f>
        <v>7.636774270100924</v>
      </c>
      <c r="H41" s="79">
        <f>SUM(F41*10^-3*461.4*(273+C41))</f>
        <v>1237.8501417230875</v>
      </c>
      <c r="I41" s="50"/>
      <c r="J41" s="51"/>
      <c r="K41" s="31"/>
      <c r="L41" s="29"/>
      <c r="M41" s="29"/>
      <c r="N41" s="29"/>
      <c r="O41" s="29"/>
      <c r="P41" s="29"/>
      <c r="Q41" s="29"/>
      <c r="R41" s="29"/>
      <c r="S41" s="29"/>
      <c r="T41" s="29"/>
      <c r="U41" s="30"/>
    </row>
    <row r="42" spans="1:21" ht="12.75">
      <c r="A42" s="49"/>
      <c r="B42" s="50"/>
      <c r="C42" s="50"/>
      <c r="D42" s="50"/>
      <c r="E42" s="50"/>
      <c r="F42" s="50"/>
      <c r="G42" s="50"/>
      <c r="H42" s="50"/>
      <c r="I42" s="50"/>
      <c r="J42" s="51"/>
      <c r="K42" s="31"/>
      <c r="L42" s="29"/>
      <c r="M42" s="29"/>
      <c r="N42" s="29"/>
      <c r="O42" s="29"/>
      <c r="P42" s="29"/>
      <c r="Q42" s="29"/>
      <c r="R42" s="29"/>
      <c r="S42" s="29"/>
      <c r="T42" s="29"/>
      <c r="U42" s="30"/>
    </row>
    <row r="43" spans="1:21" ht="12.75">
      <c r="A43" s="49"/>
      <c r="B43" s="50"/>
      <c r="C43" s="50"/>
      <c r="D43" s="50"/>
      <c r="E43" s="50"/>
      <c r="F43" s="50"/>
      <c r="G43" s="50"/>
      <c r="H43" s="50"/>
      <c r="I43" s="50"/>
      <c r="J43" s="51"/>
      <c r="K43" s="31"/>
      <c r="L43" s="29"/>
      <c r="M43" s="29"/>
      <c r="N43" s="29"/>
      <c r="O43" s="29"/>
      <c r="P43" s="29"/>
      <c r="Q43" s="29"/>
      <c r="R43" s="29"/>
      <c r="S43" s="29"/>
      <c r="T43" s="29"/>
      <c r="U43" s="30"/>
    </row>
    <row r="44" spans="1:21" ht="12.75">
      <c r="A44" s="49" t="s">
        <v>36</v>
      </c>
      <c r="B44" s="50"/>
      <c r="C44" s="50"/>
      <c r="D44" s="50"/>
      <c r="E44" s="50"/>
      <c r="F44" s="50"/>
      <c r="G44" s="50"/>
      <c r="H44" s="50"/>
      <c r="I44" s="50"/>
      <c r="J44" s="51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30"/>
    </row>
    <row r="45" spans="1:21" ht="12.75">
      <c r="A45" s="81"/>
      <c r="B45" s="67">
        <v>54</v>
      </c>
      <c r="C45" s="67">
        <v>22.8</v>
      </c>
      <c r="D45" s="52"/>
      <c r="E45" s="73">
        <f>SUM((101325-H45)*(28.96/(8314.3*(273+C45)))+F45/1000)</f>
        <v>1.186482393759082</v>
      </c>
      <c r="F45" s="53">
        <f>SUM((10^-3*(4.85+3.47*(C45/10)+0.945*(C45/10)^2+0.158*(C45/10)^3+0.0281*(C45/10)^4))*B45*10)</f>
        <v>10.965302696125441</v>
      </c>
      <c r="G45" s="54">
        <f>SUM(F45/E45)</f>
        <v>9.241858753069682</v>
      </c>
      <c r="H45" s="79">
        <f>SUM(F45*10^-3*461.4*(273+C45))</f>
        <v>1496.567758408916</v>
      </c>
      <c r="I45" s="29"/>
      <c r="J45" s="30"/>
      <c r="K45" s="29"/>
      <c r="L45" s="29"/>
      <c r="M45" s="29"/>
      <c r="N45" s="29"/>
      <c r="O45" s="29"/>
      <c r="P45" s="29"/>
      <c r="Q45" s="29"/>
      <c r="R45" s="29"/>
      <c r="S45" s="29"/>
      <c r="U45" s="30"/>
    </row>
    <row r="46" spans="1:21" ht="12.75">
      <c r="A46" s="31"/>
      <c r="B46" s="29"/>
      <c r="C46" s="29"/>
      <c r="D46" s="29"/>
      <c r="E46" s="29"/>
      <c r="F46" s="29"/>
      <c r="G46" s="29"/>
      <c r="H46" s="29"/>
      <c r="I46" s="29"/>
      <c r="J46" s="30"/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30"/>
    </row>
    <row r="47" spans="1:21" ht="12.75">
      <c r="A47" s="49" t="s">
        <v>39</v>
      </c>
      <c r="H47" s="46"/>
      <c r="J47" s="30"/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30"/>
    </row>
    <row r="48" spans="1:21" ht="12.75">
      <c r="A48" s="31"/>
      <c r="B48" s="67">
        <v>56.4</v>
      </c>
      <c r="C48" s="67">
        <v>22.6</v>
      </c>
      <c r="D48" s="52"/>
      <c r="E48" s="73">
        <f>SUM((101325-H48)*(28.96/(8314.3*(273+C48)))+F48/1000)</f>
        <v>1.1870726552482918</v>
      </c>
      <c r="F48" s="53">
        <f>SUM((10^-3*(4.85+3.47*(C48/10)+0.945*(C48/10)^2+0.158*(C48/10)^3+0.0281*(C48/10)^4))*B48*10)</f>
        <v>11.322731315083585</v>
      </c>
      <c r="G48" s="54">
        <f>SUM(F48/E48)</f>
        <v>9.538364197863936</v>
      </c>
      <c r="H48" s="79">
        <f>SUM(F48*10^-3*461.4*(273+C48))</f>
        <v>1544.3055124272398</v>
      </c>
      <c r="J48" s="30"/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30"/>
    </row>
    <row r="49" spans="1:21" ht="12.75">
      <c r="A49" s="31"/>
      <c r="H49" s="29"/>
      <c r="J49" s="30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30"/>
    </row>
    <row r="50" spans="1:21" ht="12.75">
      <c r="A50" s="49" t="s">
        <v>37</v>
      </c>
      <c r="B50" s="50"/>
      <c r="C50" s="50"/>
      <c r="D50" s="50"/>
      <c r="E50" s="50"/>
      <c r="F50" s="50"/>
      <c r="G50" s="50"/>
      <c r="H50" s="50"/>
      <c r="I50" s="29"/>
      <c r="J50" s="30"/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30"/>
    </row>
    <row r="51" spans="1:21" ht="12.75">
      <c r="A51" s="81"/>
      <c r="B51" s="67">
        <v>36.2</v>
      </c>
      <c r="C51" s="67">
        <v>20.7</v>
      </c>
      <c r="D51" s="52"/>
      <c r="E51" s="73">
        <f>SUM((101325-H51)*(28.96/(8314.3*(273+C51)))+F51/1000)</f>
        <v>1.1977149368624307</v>
      </c>
      <c r="F51" s="53">
        <f>SUM((10^-3*(4.85+3.47*(C51/10)+0.945*(C51/10)^2+0.158*(C51/10)^3+0.0281*(C51/10)^4))*B51*10)</f>
        <v>6.515810397099321</v>
      </c>
      <c r="G51" s="54">
        <f>SUM(F51/E51)</f>
        <v>5.440201333856893</v>
      </c>
      <c r="H51" s="79">
        <f>SUM(F51*10^-3*461.4*(273+C51))</f>
        <v>882.9781871879917</v>
      </c>
      <c r="I51" s="29"/>
      <c r="J51" s="30"/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30"/>
    </row>
    <row r="52" spans="1:21" ht="12.75">
      <c r="A52" s="31"/>
      <c r="B52" s="29"/>
      <c r="C52" s="29"/>
      <c r="D52" s="29"/>
      <c r="E52" s="29"/>
      <c r="F52" s="29"/>
      <c r="G52" s="29"/>
      <c r="H52" s="29"/>
      <c r="I52" s="29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30"/>
    </row>
    <row r="53" spans="1:21" ht="12.75">
      <c r="A53" s="49" t="s">
        <v>40</v>
      </c>
      <c r="B53" s="50"/>
      <c r="C53" s="50"/>
      <c r="D53" s="50"/>
      <c r="E53" s="50"/>
      <c r="F53" s="50"/>
      <c r="G53" s="50"/>
      <c r="H53" s="50"/>
      <c r="I53" s="29"/>
      <c r="J53" s="30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30"/>
    </row>
    <row r="54" spans="1:21" ht="12.75">
      <c r="A54" s="81"/>
      <c r="B54" s="67">
        <v>33.7</v>
      </c>
      <c r="C54" s="67">
        <v>19.5</v>
      </c>
      <c r="D54" s="52"/>
      <c r="E54" s="73">
        <f>SUM((101325-H54)*(28.96/(8314.3*(273+C54)))+F54/1000)</f>
        <v>1.2031659980338774</v>
      </c>
      <c r="F54" s="53">
        <f>SUM((10^-3*(4.85+3.47*(C54/10)+0.945*(C54/10)^2+0.158*(C54/10)^3+0.0281*(C54/10)^4))*B54*10)</f>
        <v>5.657458548235626</v>
      </c>
      <c r="G54" s="54">
        <f>SUM(F54/E54)</f>
        <v>4.702142977345284</v>
      </c>
      <c r="H54" s="79">
        <f>SUM(F54*10^-3*461.4*(273+C54))</f>
        <v>763.527776940606</v>
      </c>
      <c r="I54" s="29"/>
      <c r="J54" s="30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30"/>
    </row>
    <row r="55" spans="1:21" ht="12.75">
      <c r="A55" s="81"/>
      <c r="I55" s="29"/>
      <c r="J55" s="30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30"/>
    </row>
    <row r="56" spans="1:21" ht="12.75">
      <c r="A56" s="49" t="s">
        <v>38</v>
      </c>
      <c r="H56" s="46"/>
      <c r="I56" s="29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30"/>
    </row>
    <row r="57" spans="1:21" ht="12.75">
      <c r="A57" s="31"/>
      <c r="B57" s="67">
        <v>50.5</v>
      </c>
      <c r="C57" s="67">
        <v>10.3</v>
      </c>
      <c r="D57" s="52"/>
      <c r="E57" s="73">
        <f>SUM((101325-H57)*(28.96/(8314.3*(273+C57)))+F57/1000)</f>
        <v>1.242831607947409</v>
      </c>
      <c r="F57" s="53">
        <f>SUM((10^-3*(4.85+3.47*(C57/10)+0.945*(C57/10)^2+0.158*(C57/10)^3+0.0281*(C57/10)^4))*B57*10)</f>
        <v>4.863618722598304</v>
      </c>
      <c r="G57" s="54">
        <f>SUM(F57/E57)</f>
        <v>3.913336844265478</v>
      </c>
      <c r="H57" s="79">
        <f>SUM(F57*10^-3*461.4*(273+C57))</f>
        <v>635.7460731493227</v>
      </c>
      <c r="I57" s="29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30"/>
    </row>
    <row r="58" spans="1:21" ht="12.75">
      <c r="A58" s="31"/>
      <c r="B58" s="29"/>
      <c r="C58" s="29"/>
      <c r="D58" s="29"/>
      <c r="E58" s="29"/>
      <c r="F58" s="29"/>
      <c r="G58" s="29"/>
      <c r="H58" s="29"/>
      <c r="I58" s="29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30"/>
    </row>
    <row r="59" spans="1:21" ht="13.5" thickBot="1">
      <c r="A59" s="32"/>
      <c r="B59" s="33"/>
      <c r="C59" s="33"/>
      <c r="D59" s="33"/>
      <c r="E59" s="33"/>
      <c r="F59" s="33"/>
      <c r="G59" s="33"/>
      <c r="H59" s="33"/>
      <c r="I59" s="33"/>
      <c r="J59" s="34"/>
      <c r="K59" s="32"/>
      <c r="L59" s="33"/>
      <c r="M59" s="33"/>
      <c r="N59" s="33"/>
      <c r="O59" s="33"/>
      <c r="P59" s="33"/>
      <c r="Q59" s="33"/>
      <c r="R59" s="33"/>
      <c r="S59" s="33"/>
      <c r="T59" s="33"/>
      <c r="U59" s="34"/>
    </row>
  </sheetData>
  <printOptions/>
  <pageMargins left="0.7480314960629921" right="0.15748031496062992" top="0.5905511811023623" bottom="0.5118110236220472" header="0.5118110236220472" footer="0.5118110236220472"/>
  <pageSetup fitToHeight="1" fitToWidth="1" horizontalDpi="600" verticalDpi="600" orientation="landscape" paperSize="9" scale="68" r:id="rId3"/>
  <legacyDrawing r:id="rId2"/>
  <oleObjects>
    <oleObject progId="Word.Picture.8" shapeId="58449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Aaro Kohonen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Jouni Räsänen</dc:creator>
  <cp:keywords/>
  <dc:description/>
  <cp:lastModifiedBy>Jouni Räsänen</cp:lastModifiedBy>
  <cp:lastPrinted>2002-09-17T06:03:41Z</cp:lastPrinted>
  <dcterms:created xsi:type="dcterms:W3CDTF">2000-06-28T15:01:03Z</dcterms:created>
  <dcterms:modified xsi:type="dcterms:W3CDTF">2002-09-17T08:40:06Z</dcterms:modified>
  <cp:category/>
  <cp:version/>
  <cp:contentType/>
  <cp:contentStatus/>
</cp:coreProperties>
</file>